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יחד רופאים\2025\דיווחים נלווים\ישירות\4\130526\"/>
    </mc:Choice>
  </mc:AlternateContent>
  <xr:revisionPtr revIDLastSave="0" documentId="13_ncr:1_{9A44E638-0999-4AFE-A87E-7E51CD364716}" xr6:coauthVersionLast="47" xr6:coauthVersionMax="47" xr10:uidLastSave="{00000000-0000-0000-0000-000000000000}"/>
  <bookViews>
    <workbookView xWindow="-120" yWindow="-120" windowWidth="29040" windowHeight="15840" activeTab="5" xr2:uid="{827C44CC-D322-4CFA-967C-C65DF61E9992}"/>
  </bookViews>
  <sheets>
    <sheet name="נספח 1" sheetId="1" r:id="rId1"/>
    <sheet name="נספח 2" sheetId="2" r:id="rId2"/>
    <sheet name="נספח 3" sheetId="3" r:id="rId3"/>
    <sheet name="14948" sheetId="4" r:id="rId4"/>
    <sheet name="14949" sheetId="5" r:id="rId5"/>
    <sheet name="15203" sheetId="6" r:id="rId6"/>
  </sheets>
  <externalReferences>
    <externalReference r:id="rId7"/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62" i="4"/>
  <c r="D62" i="5"/>
  <c r="D62" i="6"/>
  <c r="D39" i="1" l="1"/>
  <c r="D40" i="1"/>
  <c r="D41" i="1"/>
  <c r="D42" i="1"/>
  <c r="D43" i="1"/>
  <c r="D44" i="1"/>
  <c r="D45" i="1"/>
  <c r="D46" i="1"/>
  <c r="D47" i="1"/>
  <c r="D48" i="1"/>
  <c r="D49" i="1"/>
  <c r="D50" i="1"/>
  <c r="D38" i="1"/>
  <c r="D60" i="6"/>
  <c r="D60" i="5"/>
  <c r="D60" i="4"/>
  <c r="D31" i="1" l="1"/>
  <c r="D25" i="5"/>
  <c r="D25" i="4"/>
  <c r="D13" i="1"/>
  <c r="D11" i="1" s="1"/>
  <c r="D7" i="1"/>
  <c r="D9" i="1"/>
  <c r="D17" i="2"/>
  <c r="D36" i="2" s="1"/>
  <c r="D11" i="2"/>
  <c r="C66" i="3" l="1"/>
  <c r="D57" i="1" l="1"/>
  <c r="D52" i="1"/>
  <c r="D54" i="1" s="1"/>
  <c r="D37" i="1"/>
  <c r="D27" i="1"/>
  <c r="D25" i="1"/>
  <c r="D60" i="1" s="1"/>
  <c r="D62" i="1" s="1"/>
  <c r="D67" i="1" l="1"/>
</calcChain>
</file>

<file path=xl/sharedStrings.xml><?xml version="1.0" encoding="utf-8"?>
<sst xmlns="http://schemas.openxmlformats.org/spreadsheetml/2006/main" count="281" uniqueCount="122">
  <si>
    <t>יהב רופאים - קופת גמל להשקעה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</si>
  <si>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</si>
  <si>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</si>
  <si>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</si>
  <si>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</si>
  <si>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</si>
  <si>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</si>
  <si>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</si>
  <si>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</si>
  <si>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</si>
  <si>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</si>
  <si>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</si>
  <si>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</si>
  <si>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</si>
  <si>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</si>
  <si>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</si>
  <si>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</si>
  <si>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</si>
  <si>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</si>
  <si>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</si>
  <si>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</si>
  <si>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</si>
  <si>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</si>
  <si>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</si>
  <si>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</si>
  <si>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</si>
  <si>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</si>
  <si>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</si>
  <si>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</si>
  <si>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</si>
  <si>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</si>
  <si>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</si>
  <si>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</si>
  <si>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</si>
  <si>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</si>
  <si>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</si>
  <si>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</si>
  <si>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</si>
  <si>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</si>
  <si>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</si>
  <si>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</si>
  <si>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</si>
  <si>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</si>
  <si>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</si>
  <si>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</si>
  <si>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</si>
  <si>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</si>
  <si>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</si>
  <si>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</si>
  <si>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</si>
  <si>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</si>
  <si>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</si>
  <si>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</si>
  <si>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</si>
  <si>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</si>
  <si>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</si>
  <si>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</si>
  <si>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</si>
  <si>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</si>
  <si>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</si>
  <si>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</si>
  <si>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</si>
  <si>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</si>
  <si>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</si>
  <si>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</si>
  <si>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</si>
  <si>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</si>
  <si>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31.12.2025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</si>
  <si>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</si>
  <si>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</si>
  <si>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בחול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</si>
  <si>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</si>
  <si>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</si>
  <si>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</si>
  <si>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</si>
  <si>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</si>
  <si>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</si>
  <si>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</si>
  <si>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קסם קרנות נאמנות בע"מ</t>
  </si>
  <si>
    <t>הראל קרנות נאמנות בע"מ</t>
  </si>
  <si>
    <t xml:space="preserve">מור ניהול קרנות נאמנות בע"מ </t>
  </si>
  <si>
    <t xml:space="preserve">ילין לפידות קרנות נאמנות בע"מ </t>
  </si>
  <si>
    <t>Amundi Asset Management</t>
  </si>
  <si>
    <t>Vanguard Group</t>
  </si>
  <si>
    <t>State Street Corp</t>
  </si>
  <si>
    <t xml:space="preserve">BlackRock  Asset Managment </t>
  </si>
  <si>
    <t>מגדל קרנות נאמנות בע"מ</t>
  </si>
  <si>
    <t>אי.בי.אי קרנות נאמנות בע"מ</t>
  </si>
  <si>
    <t>אי בי אי ניהול קרנות נאמנות בע"מ</t>
  </si>
  <si>
    <t>Tidal ETF Trust</t>
  </si>
  <si>
    <t>DB x TRACKERS</t>
  </si>
  <si>
    <t>Invesco investment management limited</t>
  </si>
  <si>
    <t>Global X Management Co LLc</t>
  </si>
  <si>
    <t>WisdomTree Europe ltd</t>
  </si>
  <si>
    <t>LYXOR ETF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</si>
  <si>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</si>
  <si>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</si>
  <si>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</si>
  <si>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</si>
  <si>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</si>
  <si>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</si>
  <si>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</si>
  <si>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גוף</t>
  </si>
  <si>
    <t>סכום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</si>
  <si>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</si>
  <si>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</si>
  <si>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Artemis Funds Lux - US Smaller</t>
  </si>
  <si>
    <t>Kotak</t>
  </si>
  <si>
    <t>Trigon New Europe Fund</t>
  </si>
  <si>
    <t>White Oak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</si>
  <si>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</si>
  <si>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</si>
  <si>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</si>
  <si>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</si>
  <si>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</si>
  <si>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</si>
  <si>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</si>
  <si>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יחד רופאים גמל להשקעה כללי</t>
  </si>
  <si>
    <t>יחד רופאים גמל להשקעה מניות</t>
  </si>
  <si>
    <t>יחד רופאים גמל להשקעה עוקב מדד S&amp;P 500</t>
  </si>
  <si>
    <t>בנק לאומי</t>
  </si>
  <si>
    <t>ברוקר זר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</si>
</sst>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164" fontId="11" fillId="0" borderId="0" xfId="1" applyFont="1"/>
    <xf numFmtId="164" fontId="10" fillId="0" borderId="0" xfId="1" applyFont="1"/>
    <xf numFmtId="0" fontId="11" fillId="0" borderId="0" xfId="0" applyFont="1"/>
    <xf numFmtId="164" fontId="13" fillId="0" borderId="0" xfId="1" applyFont="1"/>
    <xf numFmtId="0" fontId="11" fillId="0" borderId="0" xfId="0" applyFont="1" applyAlignment="1">
      <alignment horizontal="right"/>
    </xf>
    <xf numFmtId="164" fontId="5" fillId="0" borderId="0" xfId="1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  <xf numFmtId="0" fontId="14" fillId="0" borderId="0" xfId="0" applyFont="1"/>
    <xf numFmtId="164" fontId="8" fillId="0" borderId="0" xfId="1" applyFont="1" applyFill="1" applyAlignment="1">
      <alignment horizontal="right"/>
    </xf>
    <xf numFmtId="164" fontId="9" fillId="0" borderId="0" xfId="1" applyFont="1" applyFill="1" applyAlignment="1">
      <alignment horizontal="right" vertical="center"/>
    </xf>
    <xf numFmtId="164" fontId="11" fillId="0" borderId="0" xfId="1" applyFont="1" applyFill="1" applyAlignment="1">
      <alignment horizontal="right" vertical="center"/>
    </xf>
    <xf numFmtId="164" fontId="10" fillId="0" borderId="0" xfId="1" applyFont="1" applyFill="1" applyAlignment="1">
      <alignment horizontal="right"/>
    </xf>
    <xf numFmtId="10" fontId="10" fillId="0" borderId="0" xfId="2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513;&#1497;\&#1492;&#1493;&#1510;&#1488;&#1493;&#1514;%20&#1497;&#1513;&#1497;&#1512;&#1493;&#1514;\2025\Q4\&#1497;&#1495;&#1491;%20&#1512;&#1493;&#1508;&#1488;&#1497;&#1501;%20&#1490;&#1502;&#1500;\&#1505;&#1497;&#1499;&#1493;&#1501;%20&#1492;&#1493;&#1510;&#1488;&#1493;&#1514;%20&#1497;&#1513;&#1497;&#1512;&#1493;&#1514;\31-12-2025\&#1505;&#1497;&#1499;&#1493;&#1501;%20&#1492;&#1493;&#1510;&#1488;&#1493;&#1514;%20&#1497;&#1513;&#1497;&#1512;&#1493;&#1514;%205058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יהב רופאים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5058</v>
          </cell>
          <cell r="J2">
            <v>14948</v>
          </cell>
        </row>
        <row r="3">
          <cell r="B3">
            <v>5058</v>
          </cell>
          <cell r="J3">
            <v>14949</v>
          </cell>
        </row>
        <row r="4">
          <cell r="B4">
            <v>5058</v>
          </cell>
          <cell r="J4">
            <v>15203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E876-3D7A-445B-9D80-7FC6A710D078}">
  <sheetPr codeName="Sheet3">
    <tabColor rgb="FF002060"/>
  </sheetPr>
  <dimension ref="B2:D67"/>
  <sheetViews>
    <sheetView showGridLines="0" rightToLeft="1" topLeftCell="A19" zoomScaleNormal="100" workbookViewId="0">
      <selection activeCell="D35" sqref="D35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01.375" style="4" customWidth="1"/>
    <col min="4" max="4" width="11.125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D9</f>
        <v>2.1125499999999997</v>
      </c>
    </row>
    <row r="8" spans="2:4" ht="18" customHeight="1" x14ac:dyDescent="0.2">
      <c r="C8" s="4" t="s">
        <v>5</v>
      </c>
      <c r="D8" s="14">
        <v>0</v>
      </c>
    </row>
    <row r="9" spans="2:4" ht="18" customHeight="1" x14ac:dyDescent="0.2">
      <c r="C9" s="4" t="s">
        <v>6</v>
      </c>
      <c r="D9" s="14">
        <f>'נספח 2'!D11</f>
        <v>2.1125499999999997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D13</f>
        <v>0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f>'נספח 2'!D16</f>
        <v>0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v>0</v>
      </c>
    </row>
    <row r="16" spans="2:4" ht="18" customHeight="1" x14ac:dyDescent="0.2">
      <c r="C16" s="13" t="s">
        <v>11</v>
      </c>
      <c r="D16" s="14">
        <v>0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v>1.9340000000000002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D8+D9+D12+D13+D16+D17+D19+D21+D23</f>
        <v>4.0465499999999999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3361.0786349999998</v>
      </c>
    </row>
    <row r="28" spans="2:4" ht="18" customHeight="1" x14ac:dyDescent="0.2">
      <c r="C28" s="4" t="s">
        <v>18</v>
      </c>
      <c r="D28" s="3">
        <v>5048.4316399999998</v>
      </c>
    </row>
    <row r="29" spans="2:4" ht="18" customHeight="1" x14ac:dyDescent="0.2">
      <c r="C29" s="4" t="s">
        <v>19</v>
      </c>
      <c r="D29" s="3">
        <v>1673.7256299999999</v>
      </c>
    </row>
    <row r="30" spans="2:4" ht="18" customHeight="1" x14ac:dyDescent="0.2"/>
    <row r="31" spans="2:4" ht="18" customHeight="1" x14ac:dyDescent="0.2">
      <c r="B31" s="11" t="s">
        <v>20</v>
      </c>
      <c r="D31" s="16">
        <f>D25/D27</f>
        <v>1.2039438642886735E-3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f>'14948'!D34+'14949'!D34+'15203'!D34</f>
        <v>3.1899020392092359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1.319985974</v>
      </c>
    </row>
    <row r="38" spans="2:4" ht="18" customHeight="1" x14ac:dyDescent="0.2">
      <c r="C38" s="11" t="s">
        <v>24</v>
      </c>
      <c r="D38" s="3">
        <f>'14948'!D38+'14949'!D38+'15203'!D38</f>
        <v>0</v>
      </c>
    </row>
    <row r="39" spans="2:4" ht="18" customHeight="1" x14ac:dyDescent="0.2">
      <c r="C39" s="11" t="s">
        <v>25</v>
      </c>
      <c r="D39" s="3">
        <f>'14948'!D39+'14949'!D39+'15203'!D39</f>
        <v>0</v>
      </c>
    </row>
    <row r="40" spans="2:4" ht="18" customHeight="1" x14ac:dyDescent="0.2">
      <c r="C40" s="11" t="s">
        <v>26</v>
      </c>
      <c r="D40" s="3">
        <f>'14948'!D40+'14949'!D40+'15203'!D40</f>
        <v>0</v>
      </c>
    </row>
    <row r="41" spans="2:4" ht="18" customHeight="1" x14ac:dyDescent="0.2">
      <c r="C41" s="11" t="s">
        <v>27</v>
      </c>
      <c r="D41" s="3">
        <f>'14948'!D41+'14949'!D41+'15203'!D41</f>
        <v>0</v>
      </c>
    </row>
    <row r="42" spans="2:4" ht="18" customHeight="1" x14ac:dyDescent="0.2">
      <c r="C42" s="11" t="s">
        <v>28</v>
      </c>
      <c r="D42" s="3">
        <f>'14948'!D42+'14949'!D42+'15203'!D42</f>
        <v>9.254631599999999E-2</v>
      </c>
    </row>
    <row r="43" spans="2:4" ht="18" customHeight="1" x14ac:dyDescent="0.2">
      <c r="C43" s="11" t="s">
        <v>29</v>
      </c>
      <c r="D43" s="3">
        <f>'14948'!D43+'14949'!D43+'15203'!D43</f>
        <v>0</v>
      </c>
    </row>
    <row r="44" spans="2:4" ht="18" customHeight="1" x14ac:dyDescent="0.2">
      <c r="C44" s="11" t="s">
        <v>30</v>
      </c>
      <c r="D44" s="3">
        <f>'14948'!D44+'14949'!D44+'15203'!D44</f>
        <v>1.1093578849999999</v>
      </c>
    </row>
    <row r="45" spans="2:4" ht="18" customHeight="1" x14ac:dyDescent="0.2">
      <c r="C45" s="11" t="s">
        <v>31</v>
      </c>
      <c r="D45" s="3">
        <f>'14948'!D45+'14949'!D45+'15203'!D45</f>
        <v>0</v>
      </c>
    </row>
    <row r="46" spans="2:4" ht="18" customHeight="1" x14ac:dyDescent="0.2">
      <c r="C46" s="4" t="s">
        <v>32</v>
      </c>
      <c r="D46" s="3">
        <f>'14948'!D46+'14949'!D46+'15203'!D46</f>
        <v>0</v>
      </c>
    </row>
    <row r="47" spans="2:4" ht="18" customHeight="1" x14ac:dyDescent="0.2">
      <c r="C47" s="4" t="s">
        <v>33</v>
      </c>
      <c r="D47" s="3">
        <f>'14948'!D47+'14949'!D47+'15203'!D47</f>
        <v>0</v>
      </c>
    </row>
    <row r="48" spans="2:4" ht="18" customHeight="1" x14ac:dyDescent="0.2">
      <c r="C48" s="4" t="s">
        <v>34</v>
      </c>
      <c r="D48" s="3">
        <f>'14948'!D48+'14949'!D48+'15203'!D48</f>
        <v>0.11808177300000004</v>
      </c>
    </row>
    <row r="49" spans="2:4" ht="18" customHeight="1" x14ac:dyDescent="0.2">
      <c r="C49" s="4" t="s">
        <v>33</v>
      </c>
      <c r="D49" s="3">
        <f>'14948'!D49+'14949'!D49+'15203'!D49</f>
        <v>0</v>
      </c>
    </row>
    <row r="50" spans="2:4" ht="18" customHeight="1" x14ac:dyDescent="0.2">
      <c r="C50" s="4" t="s">
        <v>35</v>
      </c>
      <c r="D50" s="3">
        <f>'14948'!D50+'14949'!D50+'15203'!D50</f>
        <v>0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7.8865134783172319E-4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-7.8865134783172319E-4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7.8865134783172319E-4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5.3665359739999996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1.5966707586417418E-3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1.2039438642886735E-3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A8EA-F46E-42AB-B2A0-937D94055D7C}">
  <sheetPr codeName="Sheet4">
    <tabColor rgb="FF002060"/>
  </sheetPr>
  <dimension ref="B1:D36"/>
  <sheetViews>
    <sheetView showGridLines="0" rightToLeft="1" workbookViewId="0">
      <selection activeCell="F23" sqref="F23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2" bestFit="1" customWidth="1"/>
    <col min="4" max="4" width="8.5" style="37" bestFit="1" customWidth="1"/>
    <col min="5" max="16384" width="9" style="28"/>
  </cols>
  <sheetData>
    <row r="1" spans="2:4" s="20" customFormat="1" ht="18" x14ac:dyDescent="0.25">
      <c r="B1" s="18"/>
      <c r="C1" s="18"/>
      <c r="D1" s="19"/>
    </row>
    <row r="2" spans="2:4" s="20" customFormat="1" ht="18" x14ac:dyDescent="0.25">
      <c r="B2" s="21" t="s">
        <v>48</v>
      </c>
      <c r="C2" s="18"/>
      <c r="D2" s="19"/>
    </row>
    <row r="3" spans="2:4" s="20" customFormat="1" ht="18" x14ac:dyDescent="0.25">
      <c r="B3" s="18"/>
      <c r="C3" s="22"/>
      <c r="D3" s="23"/>
    </row>
    <row r="4" spans="2:4" s="20" customFormat="1" ht="18" x14ac:dyDescent="0.25">
      <c r="B4" s="24" t="s">
        <v>0</v>
      </c>
      <c r="C4" s="22"/>
      <c r="D4" s="23"/>
    </row>
    <row r="5" spans="2:4" x14ac:dyDescent="0.2">
      <c r="C5" s="26"/>
      <c r="D5" s="27"/>
    </row>
    <row r="6" spans="2:4" ht="15.75" x14ac:dyDescent="0.25">
      <c r="B6" s="29"/>
      <c r="C6" s="30" t="s">
        <v>49</v>
      </c>
      <c r="D6" s="31"/>
    </row>
    <row r="7" spans="2:4" ht="15.75" x14ac:dyDescent="0.25">
      <c r="B7" s="29"/>
      <c r="C7" s="32" t="s">
        <v>50</v>
      </c>
      <c r="D7" s="33" t="s">
        <v>2</v>
      </c>
    </row>
    <row r="8" spans="2:4" ht="15.75" x14ac:dyDescent="0.25">
      <c r="B8" s="34"/>
      <c r="C8" s="32" t="s">
        <v>51</v>
      </c>
      <c r="D8" s="35"/>
    </row>
    <row r="9" spans="2:4" x14ac:dyDescent="0.2">
      <c r="B9" s="34"/>
      <c r="C9" s="67" t="s">
        <v>120</v>
      </c>
      <c r="D9" s="35">
        <v>1.14855</v>
      </c>
    </row>
    <row r="10" spans="2:4" x14ac:dyDescent="0.2">
      <c r="B10" s="34"/>
      <c r="C10" s="67" t="s">
        <v>121</v>
      </c>
      <c r="D10" s="35">
        <v>0.96399999999999986</v>
      </c>
    </row>
    <row r="11" spans="2:4" ht="15.75" x14ac:dyDescent="0.25">
      <c r="B11" s="34"/>
      <c r="C11" s="29" t="s">
        <v>52</v>
      </c>
      <c r="D11" s="36">
        <f>D9+D10</f>
        <v>2.1125499999999997</v>
      </c>
    </row>
    <row r="12" spans="2:4" ht="15.75" x14ac:dyDescent="0.25">
      <c r="B12" s="34"/>
      <c r="C12" s="30"/>
      <c r="D12" s="35"/>
    </row>
    <row r="13" spans="2:4" ht="15.75" x14ac:dyDescent="0.25">
      <c r="B13" s="34"/>
      <c r="C13" s="30" t="s">
        <v>53</v>
      </c>
      <c r="D13" s="36"/>
    </row>
    <row r="14" spans="2:4" ht="15.75" x14ac:dyDescent="0.25">
      <c r="B14" s="34"/>
      <c r="C14" s="32" t="s">
        <v>50</v>
      </c>
      <c r="D14" s="35"/>
    </row>
    <row r="15" spans="2:4" ht="15.75" x14ac:dyDescent="0.25">
      <c r="B15" s="34"/>
      <c r="C15" s="32" t="s">
        <v>51</v>
      </c>
      <c r="D15" s="35"/>
    </row>
    <row r="16" spans="2:4" x14ac:dyDescent="0.2">
      <c r="B16" s="34"/>
      <c r="C16" s="67" t="s">
        <v>120</v>
      </c>
      <c r="D16" s="35">
        <v>0</v>
      </c>
    </row>
    <row r="17" spans="2:4" ht="15.75" x14ac:dyDescent="0.25">
      <c r="B17" s="34"/>
      <c r="C17" s="29" t="s">
        <v>54</v>
      </c>
      <c r="D17" s="36">
        <f>D16</f>
        <v>0</v>
      </c>
    </row>
    <row r="18" spans="2:4" ht="15.75" x14ac:dyDescent="0.25">
      <c r="C18" s="32"/>
    </row>
    <row r="19" spans="2:4" ht="15.75" x14ac:dyDescent="0.25">
      <c r="C19" s="32" t="s">
        <v>55</v>
      </c>
      <c r="D19" s="36"/>
    </row>
    <row r="20" spans="2:4" ht="15.75" x14ac:dyDescent="0.25">
      <c r="C20" s="38" t="s">
        <v>56</v>
      </c>
      <c r="D20" s="36">
        <v>0</v>
      </c>
    </row>
    <row r="21" spans="2:4" ht="15.75" x14ac:dyDescent="0.25">
      <c r="C21" s="38"/>
      <c r="D21" s="36"/>
    </row>
    <row r="22" spans="2:4" ht="15.75" x14ac:dyDescent="0.25">
      <c r="C22" s="32" t="s">
        <v>57</v>
      </c>
    </row>
    <row r="23" spans="2:4" ht="15.75" x14ac:dyDescent="0.25">
      <c r="C23" s="38" t="s">
        <v>58</v>
      </c>
      <c r="D23" s="36">
        <v>0</v>
      </c>
    </row>
    <row r="24" spans="2:4" ht="15.75" x14ac:dyDescent="0.25">
      <c r="C24" s="32"/>
      <c r="D24" s="36"/>
    </row>
    <row r="25" spans="2:4" ht="15.75" x14ac:dyDescent="0.25">
      <c r="C25" s="32" t="s">
        <v>59</v>
      </c>
      <c r="D25" s="39">
        <v>1.9340000000000002</v>
      </c>
    </row>
    <row r="26" spans="2:4" ht="15.75" x14ac:dyDescent="0.25">
      <c r="C26" s="32"/>
    </row>
    <row r="27" spans="2:4" ht="15.75" x14ac:dyDescent="0.25">
      <c r="C27" s="32" t="s">
        <v>60</v>
      </c>
      <c r="D27" s="36"/>
    </row>
    <row r="28" spans="2:4" ht="15.75" x14ac:dyDescent="0.25">
      <c r="C28" s="40" t="s">
        <v>61</v>
      </c>
      <c r="D28" s="36">
        <v>0</v>
      </c>
    </row>
    <row r="29" spans="2:4" ht="15.75" x14ac:dyDescent="0.25">
      <c r="C29" s="30"/>
      <c r="D29" s="41"/>
    </row>
    <row r="30" spans="2:4" ht="15.75" x14ac:dyDescent="0.25">
      <c r="C30" s="32" t="s">
        <v>62</v>
      </c>
    </row>
    <row r="31" spans="2:4" ht="15.75" x14ac:dyDescent="0.25">
      <c r="C31" s="40" t="s">
        <v>63</v>
      </c>
      <c r="D31" s="36">
        <v>0</v>
      </c>
    </row>
    <row r="33" spans="3:4" ht="15.75" x14ac:dyDescent="0.25">
      <c r="C33" s="32" t="s">
        <v>64</v>
      </c>
      <c r="D33" s="41"/>
    </row>
    <row r="34" spans="3:4" ht="15.75" x14ac:dyDescent="0.25">
      <c r="C34" s="40" t="s">
        <v>65</v>
      </c>
      <c r="D34" s="36">
        <v>0</v>
      </c>
    </row>
    <row r="36" spans="3:4" ht="15.75" x14ac:dyDescent="0.25">
      <c r="C36" s="30" t="s">
        <v>66</v>
      </c>
      <c r="D36" s="41">
        <f>D11+D17+D25</f>
        <v>4.0465499999999999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866D-5E48-4823-8D35-115172ADB02D}">
  <sheetPr codeName="Sheet5">
    <tabColor rgb="FF002060"/>
  </sheetPr>
  <dimension ref="A1:D66"/>
  <sheetViews>
    <sheetView showGridLines="0" rightToLeft="1" topLeftCell="A49" zoomScale="87" zoomScaleNormal="87" workbookViewId="0">
      <selection activeCell="F32" sqref="F32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4.375" style="37" bestFit="1" customWidth="1"/>
    <col min="4" max="4" width="9" style="37"/>
    <col min="5" max="16384" width="9" style="28"/>
  </cols>
  <sheetData>
    <row r="1" spans="1:4" s="20" customFormat="1" ht="18" x14ac:dyDescent="0.25">
      <c r="A1" s="43"/>
      <c r="C1" s="19"/>
      <c r="D1" s="19"/>
    </row>
    <row r="2" spans="1:4" s="20" customFormat="1" ht="18" x14ac:dyDescent="0.25">
      <c r="A2" s="43"/>
      <c r="B2" s="44" t="s">
        <v>67</v>
      </c>
      <c r="C2" s="19"/>
      <c r="D2" s="19"/>
    </row>
    <row r="3" spans="1:4" s="20" customFormat="1" ht="18" x14ac:dyDescent="0.25">
      <c r="A3" s="43"/>
      <c r="B3" s="22"/>
      <c r="C3" s="19"/>
      <c r="D3" s="19"/>
    </row>
    <row r="4" spans="1:4" s="20" customFormat="1" ht="18" x14ac:dyDescent="0.25">
      <c r="A4" s="43"/>
      <c r="B4" s="45" t="s">
        <v>0</v>
      </c>
      <c r="C4" s="19"/>
      <c r="D4" s="19"/>
    </row>
    <row r="6" spans="1:4" ht="15.75" x14ac:dyDescent="0.25">
      <c r="B6" s="32" t="s">
        <v>68</v>
      </c>
      <c r="C6" s="33" t="s">
        <v>2</v>
      </c>
    </row>
    <row r="7" spans="1:4" x14ac:dyDescent="0.2">
      <c r="B7" s="46" t="s">
        <v>68</v>
      </c>
      <c r="C7" s="47">
        <v>0</v>
      </c>
    </row>
    <row r="8" spans="1:4" ht="15.75" x14ac:dyDescent="0.25">
      <c r="B8" s="38" t="s">
        <v>69</v>
      </c>
      <c r="C8" s="48">
        <v>0</v>
      </c>
    </row>
    <row r="9" spans="1:4" ht="15.75" x14ac:dyDescent="0.25">
      <c r="B9" s="32"/>
      <c r="C9" s="48"/>
    </row>
    <row r="10" spans="1:4" ht="15.75" x14ac:dyDescent="0.25">
      <c r="B10" s="32" t="s">
        <v>70</v>
      </c>
      <c r="C10" s="48"/>
    </row>
    <row r="11" spans="1:4" ht="15.75" x14ac:dyDescent="0.2">
      <c r="B11" s="49" t="s">
        <v>71</v>
      </c>
      <c r="C11" s="48">
        <v>0</v>
      </c>
    </row>
    <row r="12" spans="1:4" ht="15.75" x14ac:dyDescent="0.2">
      <c r="B12" s="50"/>
      <c r="C12" s="47"/>
    </row>
    <row r="13" spans="1:4" ht="15.75" x14ac:dyDescent="0.25">
      <c r="B13" s="32" t="s">
        <v>72</v>
      </c>
      <c r="C13" s="47"/>
    </row>
    <row r="14" spans="1:4" ht="15.75" x14ac:dyDescent="0.2">
      <c r="B14" s="49" t="s">
        <v>73</v>
      </c>
      <c r="C14" s="48">
        <v>0</v>
      </c>
    </row>
    <row r="15" spans="1:4" ht="15.75" x14ac:dyDescent="0.25">
      <c r="B15" s="32"/>
      <c r="C15" s="47"/>
    </row>
    <row r="16" spans="1:4" ht="15.75" x14ac:dyDescent="0.25">
      <c r="B16" s="32" t="s">
        <v>74</v>
      </c>
      <c r="C16" s="47"/>
    </row>
    <row r="17" spans="2:3" ht="15.75" x14ac:dyDescent="0.2">
      <c r="B17" s="49" t="s">
        <v>75</v>
      </c>
      <c r="C17" s="48">
        <v>0</v>
      </c>
    </row>
    <row r="18" spans="2:3" x14ac:dyDescent="0.2">
      <c r="B18" s="46"/>
      <c r="C18" s="47"/>
    </row>
    <row r="19" spans="2:3" ht="15.75" x14ac:dyDescent="0.25">
      <c r="B19" s="32" t="s">
        <v>76</v>
      </c>
      <c r="C19" s="47"/>
    </row>
    <row r="20" spans="2:3" ht="15.75" x14ac:dyDescent="0.25">
      <c r="B20" s="32" t="s">
        <v>77</v>
      </c>
      <c r="C20" s="47"/>
    </row>
    <row r="21" spans="2:3" x14ac:dyDescent="0.2">
      <c r="B21" s="46" t="s">
        <v>78</v>
      </c>
      <c r="C21" s="47">
        <v>0.17577606999999995</v>
      </c>
    </row>
    <row r="22" spans="2:3" x14ac:dyDescent="0.2">
      <c r="B22" s="46" t="s">
        <v>79</v>
      </c>
      <c r="C22" s="47">
        <v>0.13502607499999988</v>
      </c>
    </row>
    <row r="23" spans="2:3" x14ac:dyDescent="0.2">
      <c r="B23" s="46" t="s">
        <v>80</v>
      </c>
      <c r="C23" s="47">
        <v>8.1575660999999869E-2</v>
      </c>
    </row>
    <row r="24" spans="2:3" x14ac:dyDescent="0.2">
      <c r="B24" s="46" t="s">
        <v>81</v>
      </c>
      <c r="C24" s="47">
        <v>1.7914797E-2</v>
      </c>
    </row>
    <row r="25" spans="2:3" x14ac:dyDescent="0.2">
      <c r="B25" s="46" t="s">
        <v>82</v>
      </c>
      <c r="C25" s="47">
        <v>3.8550224000000008E-2</v>
      </c>
    </row>
    <row r="26" spans="2:3" x14ac:dyDescent="0.2">
      <c r="B26" s="46" t="s">
        <v>83</v>
      </c>
      <c r="C26" s="47">
        <v>8.5045519000000014E-2</v>
      </c>
    </row>
    <row r="27" spans="2:3" x14ac:dyDescent="0.2">
      <c r="B27" s="46" t="s">
        <v>84</v>
      </c>
      <c r="C27" s="47">
        <v>4.373964800000002E-2</v>
      </c>
    </row>
    <row r="28" spans="2:3" x14ac:dyDescent="0.2">
      <c r="B28" s="46" t="s">
        <v>85</v>
      </c>
      <c r="C28" s="47">
        <v>0.10282106299999999</v>
      </c>
    </row>
    <row r="29" spans="2:3" x14ac:dyDescent="0.2">
      <c r="B29" s="46" t="s">
        <v>86</v>
      </c>
      <c r="C29" s="47">
        <v>0.10998483700000006</v>
      </c>
    </row>
    <row r="30" spans="2:3" x14ac:dyDescent="0.2">
      <c r="B30" s="46" t="s">
        <v>87</v>
      </c>
      <c r="C30" s="47">
        <v>1.6627647000000002E-2</v>
      </c>
    </row>
    <row r="31" spans="2:3" x14ac:dyDescent="0.2">
      <c r="B31" s="46" t="s">
        <v>88</v>
      </c>
      <c r="C31" s="47">
        <v>1.2984749999999999E-3</v>
      </c>
    </row>
    <row r="32" spans="2:3" x14ac:dyDescent="0.2">
      <c r="B32" s="46" t="s">
        <v>89</v>
      </c>
      <c r="C32" s="47">
        <v>4.9520072999999998E-2</v>
      </c>
    </row>
    <row r="33" spans="2:3" x14ac:dyDescent="0.2">
      <c r="B33" s="46" t="s">
        <v>90</v>
      </c>
      <c r="C33" s="47">
        <v>2.4851286000000004E-2</v>
      </c>
    </row>
    <row r="34" spans="2:3" x14ac:dyDescent="0.2">
      <c r="B34" s="46" t="s">
        <v>91</v>
      </c>
      <c r="C34" s="47">
        <v>0.10801432899999996</v>
      </c>
    </row>
    <row r="35" spans="2:3" x14ac:dyDescent="0.2">
      <c r="B35" s="46" t="s">
        <v>92</v>
      </c>
      <c r="C35" s="47">
        <v>1.4887839999999999E-3</v>
      </c>
    </row>
    <row r="36" spans="2:3" x14ac:dyDescent="0.2">
      <c r="B36" s="46" t="s">
        <v>93</v>
      </c>
      <c r="C36" s="47">
        <v>3.948842199999994E-2</v>
      </c>
    </row>
    <row r="37" spans="2:3" x14ac:dyDescent="0.2">
      <c r="B37" s="46" t="s">
        <v>94</v>
      </c>
      <c r="C37" s="47">
        <v>7.7634974999999939E-2</v>
      </c>
    </row>
    <row r="38" spans="2:3" ht="15.75" x14ac:dyDescent="0.25">
      <c r="B38" s="38" t="s">
        <v>95</v>
      </c>
      <c r="C38" s="48">
        <v>1.1093578849999997</v>
      </c>
    </row>
    <row r="39" spans="2:3" ht="15.75" x14ac:dyDescent="0.25">
      <c r="B39" s="32"/>
      <c r="C39" s="36"/>
    </row>
    <row r="40" spans="2:3" ht="15.75" x14ac:dyDescent="0.25">
      <c r="B40" s="32" t="s">
        <v>96</v>
      </c>
      <c r="C40" s="48"/>
    </row>
    <row r="41" spans="2:3" ht="15.75" x14ac:dyDescent="0.25">
      <c r="B41" s="32" t="s">
        <v>97</v>
      </c>
      <c r="C41" s="51"/>
    </row>
    <row r="42" spans="2:3" x14ac:dyDescent="0.2">
      <c r="B42" s="46" t="s">
        <v>79</v>
      </c>
      <c r="C42" s="47">
        <v>4.0624055000000006E-2</v>
      </c>
    </row>
    <row r="43" spans="2:3" x14ac:dyDescent="0.2">
      <c r="B43" s="46" t="s">
        <v>80</v>
      </c>
      <c r="C43" s="47">
        <v>5.192226099999997E-2</v>
      </c>
    </row>
    <row r="44" spans="2:3" ht="15.75" x14ac:dyDescent="0.2">
      <c r="B44" s="49" t="s">
        <v>98</v>
      </c>
      <c r="C44" s="48">
        <v>9.2546315999999976E-2</v>
      </c>
    </row>
    <row r="45" spans="2:3" ht="15.75" x14ac:dyDescent="0.2">
      <c r="B45" s="50"/>
      <c r="C45" s="51"/>
    </row>
    <row r="46" spans="2:3" ht="15.75" x14ac:dyDescent="0.25">
      <c r="B46" s="32" t="s">
        <v>99</v>
      </c>
      <c r="C46" s="36"/>
    </row>
    <row r="47" spans="2:3" ht="15.75" x14ac:dyDescent="0.25">
      <c r="B47" s="32" t="s">
        <v>100</v>
      </c>
    </row>
    <row r="48" spans="2:3" ht="15.75" x14ac:dyDescent="0.25">
      <c r="B48" s="32" t="s">
        <v>101</v>
      </c>
    </row>
    <row r="49" spans="2:3" x14ac:dyDescent="0.2">
      <c r="B49" s="46" t="s">
        <v>102</v>
      </c>
      <c r="C49" s="47" t="s">
        <v>103</v>
      </c>
    </row>
    <row r="50" spans="2:3" ht="15.75" x14ac:dyDescent="0.2">
      <c r="B50" s="50"/>
      <c r="C50" s="51"/>
    </row>
    <row r="51" spans="2:3" ht="15.75" x14ac:dyDescent="0.25">
      <c r="B51" s="32" t="s">
        <v>104</v>
      </c>
    </row>
    <row r="52" spans="2:3" ht="15.75" x14ac:dyDescent="0.25">
      <c r="B52" s="32" t="s">
        <v>105</v>
      </c>
      <c r="C52" s="36"/>
    </row>
    <row r="53" spans="2:3" x14ac:dyDescent="0.2">
      <c r="B53" s="46" t="s">
        <v>106</v>
      </c>
      <c r="C53" s="47">
        <v>3.2724934999999997E-2</v>
      </c>
    </row>
    <row r="54" spans="2:3" x14ac:dyDescent="0.2">
      <c r="B54" s="46" t="s">
        <v>107</v>
      </c>
      <c r="C54" s="47">
        <v>2.6008703000000005E-2</v>
      </c>
    </row>
    <row r="55" spans="2:3" x14ac:dyDescent="0.2">
      <c r="B55" s="46" t="s">
        <v>108</v>
      </c>
      <c r="C55" s="47">
        <v>3.0279248000000012E-2</v>
      </c>
    </row>
    <row r="56" spans="2:3" x14ac:dyDescent="0.2">
      <c r="B56" s="46" t="s">
        <v>109</v>
      </c>
      <c r="C56" s="47">
        <v>2.9068887000000019E-2</v>
      </c>
    </row>
    <row r="57" spans="2:3" ht="15.75" x14ac:dyDescent="0.25">
      <c r="B57" s="38" t="s">
        <v>110</v>
      </c>
      <c r="C57" s="36">
        <v>0.11808177300000003</v>
      </c>
    </row>
    <row r="59" spans="2:3" ht="15.75" x14ac:dyDescent="0.25">
      <c r="B59" s="32" t="s">
        <v>111</v>
      </c>
    </row>
    <row r="60" spans="2:3" ht="15.75" x14ac:dyDescent="0.2">
      <c r="B60" s="49" t="s">
        <v>112</v>
      </c>
      <c r="C60" s="48">
        <v>0</v>
      </c>
    </row>
    <row r="62" spans="2:3" ht="15.75" x14ac:dyDescent="0.2">
      <c r="B62" s="50" t="s">
        <v>113</v>
      </c>
      <c r="C62" s="51">
        <v>1.3199859739999997</v>
      </c>
    </row>
    <row r="63" spans="2:3" ht="15.75" x14ac:dyDescent="0.25">
      <c r="B63" s="32" t="s">
        <v>114</v>
      </c>
    </row>
    <row r="64" spans="2:3" ht="15.75" x14ac:dyDescent="0.25">
      <c r="B64" s="38" t="s">
        <v>115</v>
      </c>
      <c r="C64" s="36">
        <v>0</v>
      </c>
    </row>
    <row r="66" spans="2:3" ht="15.75" x14ac:dyDescent="0.2">
      <c r="B66" s="50" t="s">
        <v>116</v>
      </c>
      <c r="C66" s="51">
        <f>1673725.63/1000</f>
        <v>1673.7256299999999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AA7D-267D-46DF-A75A-3FED8333E240}">
  <dimension ref="B1:D67"/>
  <sheetViews>
    <sheetView showGridLines="0" rightToLeft="1" topLeftCell="B43" workbookViewId="0">
      <selection activeCell="D60" sqref="D60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05.625" style="28" customWidth="1"/>
    <col min="4" max="4" width="18.25" style="71" bestFit="1" customWidth="1"/>
    <col min="5" max="16384" width="9.125" style="28"/>
  </cols>
  <sheetData>
    <row r="1" spans="2:4" s="20" customFormat="1" ht="18" x14ac:dyDescent="0.25">
      <c r="B1" s="52"/>
      <c r="D1" s="68"/>
    </row>
    <row r="2" spans="2:4" s="20" customFormat="1" ht="18" customHeight="1" x14ac:dyDescent="0.25">
      <c r="B2" s="54" t="s">
        <v>117</v>
      </c>
      <c r="C2" s="55"/>
      <c r="D2" s="68"/>
    </row>
    <row r="3" spans="2:4" s="20" customFormat="1" ht="18" customHeight="1" x14ac:dyDescent="0.25">
      <c r="B3" s="52"/>
      <c r="D3" s="68"/>
    </row>
    <row r="4" spans="2:4" s="20" customFormat="1" ht="18" customHeight="1" x14ac:dyDescent="0.25">
      <c r="B4" s="56" t="s">
        <v>1</v>
      </c>
      <c r="C4" s="55"/>
      <c r="D4" s="69" t="s">
        <v>2</v>
      </c>
    </row>
    <row r="5" spans="2:4" ht="18" customHeight="1" x14ac:dyDescent="0.25">
      <c r="B5" s="58"/>
      <c r="C5" s="59"/>
      <c r="D5" s="7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71">
        <v>0.30019000000000001</v>
      </c>
    </row>
    <row r="8" spans="2:4" ht="18" customHeight="1" x14ac:dyDescent="0.2">
      <c r="C8" s="28" t="s">
        <v>5</v>
      </c>
      <c r="D8" s="71">
        <v>0</v>
      </c>
    </row>
    <row r="9" spans="2:4" ht="18" customHeight="1" x14ac:dyDescent="0.2">
      <c r="C9" s="28" t="s">
        <v>6</v>
      </c>
      <c r="D9" s="71">
        <v>0.30019000000000001</v>
      </c>
    </row>
    <row r="10" spans="2:4" ht="18" customHeight="1" x14ac:dyDescent="0.25">
      <c r="C10" s="38"/>
    </row>
    <row r="11" spans="2:4" ht="18" customHeight="1" x14ac:dyDescent="0.2">
      <c r="B11" s="63" t="s">
        <v>7</v>
      </c>
      <c r="D11" s="71">
        <v>0</v>
      </c>
    </row>
    <row r="12" spans="2:4" ht="18" customHeight="1" x14ac:dyDescent="0.2">
      <c r="C12" s="65" t="s">
        <v>8</v>
      </c>
      <c r="D12" s="71">
        <v>0</v>
      </c>
    </row>
    <row r="13" spans="2:4" ht="18" customHeight="1" x14ac:dyDescent="0.2">
      <c r="C13" s="65" t="s">
        <v>9</v>
      </c>
      <c r="D13" s="71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71">
        <v>0</v>
      </c>
    </row>
    <row r="16" spans="2:4" ht="18" customHeight="1" x14ac:dyDescent="0.2">
      <c r="C16" s="65" t="s">
        <v>11</v>
      </c>
      <c r="D16" s="71">
        <v>0</v>
      </c>
    </row>
    <row r="17" spans="2:4" ht="18" customHeight="1" x14ac:dyDescent="0.2">
      <c r="C17" s="65" t="s">
        <v>12</v>
      </c>
      <c r="D17" s="71">
        <v>0</v>
      </c>
    </row>
    <row r="18" spans="2:4" ht="18" customHeight="1" x14ac:dyDescent="0.2"/>
    <row r="19" spans="2:4" ht="18" customHeight="1" x14ac:dyDescent="0.2">
      <c r="B19" s="63" t="s">
        <v>13</v>
      </c>
      <c r="D19" s="71">
        <v>7.1999999999999995E-2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71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71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71">
        <f>D7+D19</f>
        <v>0.37219000000000002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71">
        <v>571.78084999999999</v>
      </c>
    </row>
    <row r="28" spans="2:4" ht="18" customHeight="1" x14ac:dyDescent="0.2">
      <c r="C28" s="28" t="s">
        <v>18</v>
      </c>
      <c r="D28" s="71">
        <v>903.49615000000006</v>
      </c>
    </row>
    <row r="29" spans="2:4" ht="18" customHeight="1" x14ac:dyDescent="0.2">
      <c r="C29" s="28" t="s">
        <v>19</v>
      </c>
      <c r="D29" s="71">
        <v>240.06555</v>
      </c>
    </row>
    <row r="30" spans="2:4" ht="18" customHeight="1" x14ac:dyDescent="0.2"/>
    <row r="31" spans="2:4" ht="18" customHeight="1" x14ac:dyDescent="0.2">
      <c r="B31" s="63" t="s">
        <v>20</v>
      </c>
      <c r="D31" s="72">
        <v>6.5093120904626315E-4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71">
        <v>0.21631020043056023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71">
        <v>0.10764721300000007</v>
      </c>
    </row>
    <row r="38" spans="2:4" ht="18" customHeight="1" x14ac:dyDescent="0.2">
      <c r="C38" s="63" t="s">
        <v>24</v>
      </c>
      <c r="D38" s="71">
        <v>0</v>
      </c>
    </row>
    <row r="39" spans="2:4" ht="18" customHeight="1" x14ac:dyDescent="0.2">
      <c r="C39" s="63" t="s">
        <v>25</v>
      </c>
      <c r="D39" s="71">
        <v>0</v>
      </c>
    </row>
    <row r="40" spans="2:4" ht="18" customHeight="1" x14ac:dyDescent="0.2">
      <c r="C40" s="63" t="s">
        <v>26</v>
      </c>
      <c r="D40" s="71">
        <v>0</v>
      </c>
    </row>
    <row r="41" spans="2:4" ht="18" customHeight="1" x14ac:dyDescent="0.2">
      <c r="C41" s="63" t="s">
        <v>27</v>
      </c>
      <c r="D41" s="71">
        <v>0</v>
      </c>
    </row>
    <row r="42" spans="2:4" ht="18" customHeight="1" x14ac:dyDescent="0.2">
      <c r="C42" s="63" t="s">
        <v>28</v>
      </c>
      <c r="D42" s="71">
        <v>1.8351308000000004E-2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71">
        <v>8.8125063000000073E-2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71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71">
        <v>1.1708420000000001E-3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71">
        <v>0</v>
      </c>
    </row>
    <row r="51" spans="2:4" ht="18" customHeight="1" x14ac:dyDescent="0.2"/>
    <row r="52" spans="2:4" ht="18" customHeight="1" x14ac:dyDescent="0.2">
      <c r="B52" s="63" t="s">
        <v>36</v>
      </c>
      <c r="D52" s="72">
        <v>4.4840758284560224E-4</v>
      </c>
    </row>
    <row r="53" spans="2:4" ht="18" customHeight="1" x14ac:dyDescent="0.2">
      <c r="B53" s="63" t="s">
        <v>37</v>
      </c>
      <c r="D53" s="72">
        <v>1.5E-3</v>
      </c>
    </row>
    <row r="54" spans="2:4" ht="18" customHeight="1" x14ac:dyDescent="0.2">
      <c r="B54" s="63" t="s">
        <v>38</v>
      </c>
      <c r="D54" s="72">
        <v>1.0515924171543979E-3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71">
        <v>0</v>
      </c>
    </row>
    <row r="57" spans="2:4" ht="18" customHeight="1" x14ac:dyDescent="0.2">
      <c r="B57" s="63" t="s">
        <v>40</v>
      </c>
      <c r="D57" s="72">
        <v>4.4840758284560224E-4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71">
        <f>D37+D25-D56</f>
        <v>0.4798372130000001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72">
        <f>D60/D27</f>
        <v>8.3919776781611361E-4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72">
        <v>1.5E-3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72">
        <v>2.150931209046263E-3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EC6E-E6F4-4F06-B958-05D5B16FC8A2}">
  <dimension ref="B1:D67"/>
  <sheetViews>
    <sheetView showGridLines="0" rightToLeft="1" topLeftCell="B34" workbookViewId="0">
      <selection activeCell="D60" sqref="D60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17.625" style="28" customWidth="1"/>
    <col min="4" max="4" width="18.2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118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0.87386999999999992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0.87386999999999992</v>
      </c>
    </row>
    <row r="10" spans="2:4" ht="18" customHeight="1" x14ac:dyDescent="0.25">
      <c r="C10" s="38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0.29799999999999999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f>D7+D19</f>
        <v>1.17187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1121.1188950000001</v>
      </c>
    </row>
    <row r="28" spans="2:4" ht="18" customHeight="1" x14ac:dyDescent="0.2">
      <c r="C28" s="28" t="s">
        <v>18</v>
      </c>
      <c r="D28" s="62">
        <v>1843.96443</v>
      </c>
    </row>
    <row r="29" spans="2:4" ht="18" customHeight="1" x14ac:dyDescent="0.2">
      <c r="C29" s="28" t="s">
        <v>19</v>
      </c>
      <c r="D29" s="62">
        <v>398.27335999999997</v>
      </c>
    </row>
    <row r="30" spans="2:4" ht="18" customHeight="1" x14ac:dyDescent="0.2"/>
    <row r="31" spans="2:4" ht="18" customHeight="1" x14ac:dyDescent="0.2">
      <c r="B31" s="63" t="s">
        <v>20</v>
      </c>
      <c r="D31" s="66">
        <v>1.0452682630061282E-3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0.73208187970424432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0.67981951900000004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7.4195007999999979E-2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0.48871357999999998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0.11691093100000004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1.7069168748821164E-3</v>
      </c>
    </row>
    <row r="53" spans="2:4" ht="18" customHeight="1" x14ac:dyDescent="0.2">
      <c r="B53" s="63" t="s">
        <v>37</v>
      </c>
      <c r="D53" s="66">
        <v>2E-3</v>
      </c>
    </row>
    <row r="54" spans="2:4" ht="18" customHeight="1" x14ac:dyDescent="0.2">
      <c r="B54" s="63" t="s">
        <v>38</v>
      </c>
      <c r="D54" s="66">
        <v>2.9308312511788369E-4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1.7069168748821164E-3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f>D37+D25-D56</f>
        <v>1.851689519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f>D60/D27</f>
        <v>1.6516441987181028E-3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1.5E-3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2.545268263006128E-3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B311-C907-435F-A635-D4C0A479BF8A}">
  <dimension ref="B1:D67"/>
  <sheetViews>
    <sheetView showGridLines="0" rightToLeft="1" tabSelected="1" topLeftCell="B1" workbookViewId="0">
      <selection activeCell="C19" sqref="C19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99.375" style="28" customWidth="1"/>
    <col min="4" max="4" width="18.2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119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69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0.93849000000000005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0.93849000000000005</v>
      </c>
    </row>
    <row r="10" spans="2:4" ht="18" customHeight="1" x14ac:dyDescent="0.25">
      <c r="C10" s="38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1.5640000000000001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v>2.5024899999999999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1668.1788899999999</v>
      </c>
    </row>
    <row r="28" spans="2:4" ht="18" customHeight="1" x14ac:dyDescent="0.2">
      <c r="C28" s="28" t="s">
        <v>18</v>
      </c>
      <c r="D28" s="62">
        <v>2300.9710599999999</v>
      </c>
    </row>
    <row r="29" spans="2:4" ht="18" customHeight="1" x14ac:dyDescent="0.2">
      <c r="C29" s="28" t="s">
        <v>19</v>
      </c>
      <c r="D29" s="62">
        <v>1035.38672</v>
      </c>
    </row>
    <row r="30" spans="2:4" ht="18" customHeight="1" x14ac:dyDescent="0.2"/>
    <row r="31" spans="2:4" ht="18" customHeight="1" x14ac:dyDescent="0.2">
      <c r="B31" s="63" t="s">
        <v>20</v>
      </c>
      <c r="D31" s="66">
        <v>1.5001328784348782E-3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2.2415099590744312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0.53251924199999978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0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0.53251924199999978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5.1431917341957E-4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v>4.8568082658043002E-4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5.1431917341957E-4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f>D37+D25-D56</f>
        <v>3.0350092419999997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f>D60/D27</f>
        <v>1.8193547827475504E-3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2.5001328784348782E-3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14948</vt:lpstr>
      <vt:lpstr>14949</vt:lpstr>
      <vt:lpstr>15203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itay</cp:lastModifiedBy>
  <dcterms:created xsi:type="dcterms:W3CDTF">2026-01-28T11:33:39Z</dcterms:created>
  <dcterms:modified xsi:type="dcterms:W3CDTF">2026-05-13T14:36:40Z</dcterms:modified>
</cp:coreProperties>
</file>