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excel\gemel\AA_CLIENTS\יחד רופאים\2025\דיווחים נלווים\ישירות\4\גמהש\2\"/>
    </mc:Choice>
  </mc:AlternateContent>
  <xr:revisionPtr revIDLastSave="0" documentId="13_ncr:1_{3DF675E2-B9A0-43ED-922E-0857B0D1424D}" xr6:coauthVersionLast="47" xr6:coauthVersionMax="47" xr10:uidLastSave="{00000000-0000-0000-0000-000000000000}"/>
  <bookViews>
    <workbookView xWindow="-120" yWindow="-120" windowWidth="29040" windowHeight="15840" activeTab="3" xr2:uid="{827C44CC-D322-4CFA-967C-C65DF61E9992}"/>
  </bookViews>
  <sheets>
    <sheet name="נספח 1" sheetId="1" r:id="rId1"/>
    <sheet name="נספח 2" sheetId="2" r:id="rId2"/>
    <sheet name="נספח 3" sheetId="3" r:id="rId3"/>
    <sheet name="14948" sheetId="4" r:id="rId4"/>
    <sheet name="14949" sheetId="5" r:id="rId5"/>
    <sheet name="15203" sheetId="6" r:id="rId6"/>
  </sheets>
  <externalReferences>
    <externalReference r:id="rId7"/>
    <externalReference r:id="rId8"/>
  </externalReferences>
  <definedNames>
    <definedName name="Castod">'[1]הפעלה דוח הוצאות ישירות'!$D$7</definedName>
    <definedName name="comp_name">'[1]הפעלה דוח הוצאות ישירות'!$D$3</definedName>
    <definedName name="Date1">[2]הפעלה!$C$7</definedName>
    <definedName name="kupaNoga">OFFSET([2]startSettings!$B$2,0,0,COUNTA([2]startSettings!$B:$B)-1,1)</definedName>
    <definedName name="MaslulNoga">OFFSET([2]startSettings!$J$2,0,0,COUNTA([2]startSettings!$J:$J)-1,1)</definedName>
    <definedName name="mngCompany">[2]הפעלה!$C$5</definedName>
    <definedName name="SUG_MUZAR">'[1]הפעלה דוח הוצאות ישירות'!$D$4</definedName>
    <definedName name="to_date">'[1]הפעלה דוח הוצאות ישירות'!$D$5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7" i="5" l="1"/>
  <c r="D67" i="4"/>
  <c r="D31" i="1"/>
  <c r="D31" i="5"/>
  <c r="D25" i="5"/>
  <c r="D31" i="4"/>
  <c r="D25" i="4"/>
  <c r="D13" i="1"/>
  <c r="D11" i="1" s="1"/>
  <c r="D7" i="1"/>
  <c r="D9" i="1"/>
  <c r="D17" i="2"/>
  <c r="D36" i="2" s="1"/>
  <c r="D11" i="2"/>
  <c r="C66" i="3" l="1"/>
  <c r="D57" i="1" l="1"/>
  <c r="D52" i="1"/>
  <c r="D54" i="1" s="1"/>
  <c r="D37" i="1"/>
  <c r="D27" i="1"/>
  <c r="D25" i="1"/>
  <c r="D60" i="1" s="1"/>
  <c r="D62" i="1" s="1"/>
  <c r="D67" i="1" l="1"/>
</calcChain>
</file>

<file path=xl/sharedStrings.xml><?xml version="1.0" encoding="utf-8"?>
<sst xmlns="http://schemas.openxmlformats.org/spreadsheetml/2006/main" count="281" uniqueCount="122">
  <si>
    <t>יהב רופאים - קופת גמל להשקעה</t>
  </si>
  <si>
    <t>נספח 1 סך ההוצאות הישירות ששולמו בעד כל סוג של הוצאה ישירה לתקופה המסתיימת ביום - 31.12.2025</t>
  </si>
  <si>
    <t>אלפי ש''ח</t>
  </si>
  <si>
    <t>הוצאות ישירות שאינן מסוג עמלת ניהול חיצוני</t>
  </si>
  <si>
    <t>1. סך הכל עמלות קנייה ומכירה של ניירות ערך סחירים</t>
  </si>
  <si>
    <t>א. סך עמלות קנייה ומכירה של ניירות ערך סחירים לצדדים קשורים</t>
  </si>
  <si>
    <t>ב. סך עמלות קנייה ומכירה של ניירות ערך סחירים לצדדים שאינם קשורים</t>
  </si>
  <si>
    <t>2. סך הכל דמי שמירה בשל ניירות ערך סחירים וכל עמלה שגובה מי שמבצע את משמרות ניירות הערך (קסטודיאן)</t>
  </si>
  <si>
    <t>א. סך עמלות קסטודיאן לצדדים קשורים</t>
  </si>
  <si>
    <t>ב. סך עמלות קסטודיאן לצדדים שאינם קשורים</t>
  </si>
  <si>
    <t>3 . סך הכל הוצאות הנובעות מהשקעות לא סחירות</t>
  </si>
  <si>
    <t>א. הוצאה הנובעת מהשקעה בניירות ערך לא סחירים או ממתן הלוואה למי שאינו עמית או מבוטח</t>
  </si>
  <si>
    <t>ב. הוצאה הנובעת מהשקעה בזכויות במקרקעין</t>
  </si>
  <si>
    <t>4 . מסים החלים על משקיע מוסדי, על נכסיו, על הכנסותיו ועל עסקאות שנעשו בנכסיו</t>
  </si>
  <si>
    <t>5. סך הוצאות בעד ניהול תביעות</t>
  </si>
  <si>
    <t>6 . סך הוצאות בעד מתן משכנתאות</t>
  </si>
  <si>
    <t>7. סך הכל הוצאות ישירות שאינן מסוג עמלת ניהול חיצוני (סכום סעיפים 1 עד 6)</t>
  </si>
  <si>
    <t>8. שווי ממוצע של נכסי הקופה או המסלול (ממוצע פשוט של סעיפים 8 א. ו - 8 ב.)</t>
  </si>
  <si>
    <t>א. השווי המשוערך של נכסי הקופה או המסלול נכון ליום 31 דצמבר של שנת הכספים שהסתיימה ב 2025</t>
  </si>
  <si>
    <t>ב. השווי המשוערך של נכסי הקופה או המסלול נכון ליום 31 בדצמבר של שנת הכספים שהסתיימה ב 2024</t>
  </si>
  <si>
    <t>9. שיעור שנתי של הוצאות ישירות שאינן מסוג עמלת ניהול חיצוני (חלוקה של סעיף 7 בסעיף 8)</t>
  </si>
  <si>
    <t>הוצאות ישירות מסוג עמלת ניהול חיצוני</t>
  </si>
  <si>
    <t xml:space="preserve">10 . סך דמי ניהול משתנים – החלק מתשלום עמלת ניהול חיצוני שנגזר מתשואת הנכסים </t>
  </si>
  <si>
    <t>11. סהכ הוצאות ישירות מסוג "עמלת ניהול חיצוני" (סכום סעיפים 11 א. עד 11 ט.)</t>
  </si>
  <si>
    <t>א. סך תשלומים הנובעים מהשקעה בקרנות השקעה בישראל</t>
  </si>
  <si>
    <t>ב. סך תשלומים הנובעים מהשקעה בקרנות השקעה בחול</t>
  </si>
  <si>
    <t>ג. סך תשלומים למנהלי תיקים ישראלים בגין השקעה בחול</t>
  </si>
  <si>
    <t>ד. סך תשלומים למנהלי תיקים זרים</t>
  </si>
  <si>
    <t>ה. סך תשלומים בגין השקעה בקרנות סל כאשר 75 אחוזים לפחות מנכסי הקרן הם נכסים שהונפקו במדינת ישראל</t>
  </si>
  <si>
    <t>לפי מדדים שעליהם הורה הממונה ובתנאים שהורה</t>
  </si>
  <si>
    <t>ו. סך תשלומים בגין השקעה בקרנות סל כאשר 75 אחוזים לפחות מנכסי הקרן הם נכסים שלא הונפקו במדינת</t>
  </si>
  <si>
    <t>ישראל ואינם נסחרים או מוחזקים בה</t>
  </si>
  <si>
    <t>ז. סך תשלומים בגין השקעה בקרנות נאמנות ישראליות כאשר 75 אחוזים לפחות מנכסי הקרן מושקעים בנכסים שלא</t>
  </si>
  <si>
    <t>הונפקו במדינת ישראל ואינם נסחרים או מוחזקים בה</t>
  </si>
  <si>
    <t>ח. סך תשלומים בגין השקעה בקרנות נאמנות זרות כאשר 75 אחוזים לפחות מנכסי הקרן מושקעים בנכסים שלא</t>
  </si>
  <si>
    <t>ט. סך תשלומים בגין השקעה בקרן טכנולוגיה עילית</t>
  </si>
  <si>
    <t>12. שיעור עמלת ניהול חיצוני בפועל  לפני החזר, ככל שבוצע (חלוקה של סעיף 11 בסעיף 8.ב)</t>
  </si>
  <si>
    <t>13. שיעור מגבלת עמלת ניהול חיצוני שהמשקיע המוסדי הצהיר עליה עבור שנת הכספים שהסתיימה</t>
  </si>
  <si>
    <t>14. ההפרש בין שיעור מגבלת עמלת ניהול חיצוני מוצהרת לבין שיעור  עמלת ניהול חיצוני בפועל (סעיף 13 פחות סעיף 12)</t>
  </si>
  <si>
    <t>15.א סכום שהוחזר לחוסכים (אם הוחזר)</t>
  </si>
  <si>
    <t>15.ב שיעור עמלת ניהול חיצוני בפועל לאחר החזר, (חלוקה של התוצאה של סעיף 11 בניכוי סעיף 15א, בסעיף 8.ב)</t>
  </si>
  <si>
    <t>סך הכל הוצאות ישירות בפועל (למעט דמי ניהול משתנים כאמור בסעיף 10)</t>
  </si>
  <si>
    <t>16. סך כל הוצאות ישירות (סכום של סעיף 7 וסעיף 11 בניכוי סעיף 15א)</t>
  </si>
  <si>
    <t>17. שיעור סך ההוצאות הישירות מתוך יתרת נכסים ממוצעת (חלוקה של סעיף 16 בסעיף 8)</t>
  </si>
  <si>
    <t>סך הכל הוצאות ישירות (לצורך חישוב שיעור עלות שנתית צפויה)</t>
  </si>
  <si>
    <t xml:space="preserve">18. שיעור מגבלת עמלת ניהול חיצוני שהמשקיע המוסדי הצהיר עליה בהתאם לתקנה 2א לתקנות הוצאות ישירות עבור </t>
  </si>
  <si>
    <t>שנת הכספים הבאה 2026</t>
  </si>
  <si>
    <t>19. De: שיעור הוצאות ישירות (סכום של סעיף 9 וסעיף 18)</t>
  </si>
  <si>
    <t>נספח 2 פרוט עמלות והוצאות שאינן עמלות ניהול חיצוני לשנה המסתיימת ביום: 31.12.2025</t>
  </si>
  <si>
    <t>ברוקארז' - עמלות קנייה ומכירה בגין ביצוע עסקאות בניירות ערך סחירים</t>
  </si>
  <si>
    <t>צדדים קשורים</t>
  </si>
  <si>
    <t>צדדים שאינם קשורים</t>
  </si>
  <si>
    <t>סך עמלות ברוקראז'</t>
  </si>
  <si>
    <t>עמלות קסטודיאן</t>
  </si>
  <si>
    <t>סך עמלות קסטודיאן</t>
  </si>
  <si>
    <t>הוצאה הנובעת מהשקעה בניירות ערך לא סחירים או ממתן הלוואה</t>
  </si>
  <si>
    <t>סך הוצאות הנובעות מהשקעה בניירות ערך לא סחירים או ממתן הלוואה</t>
  </si>
  <si>
    <t>הוצאה הנובעת מהשקעה בזכויות מקרקעין</t>
  </si>
  <si>
    <t>סך הוצאות הנובעות מהשקעה בזכויות מקרקעין</t>
  </si>
  <si>
    <t>מסים החלים על הנכסים, ההכנסות והעסקאות</t>
  </si>
  <si>
    <t>דמי ביטוח בעד ביטוח משנה</t>
  </si>
  <si>
    <t>סך הכל תשלומים למבטחי משנה</t>
  </si>
  <si>
    <t>הוצאה הנובעת בעד ניהול תביעה או תובענה</t>
  </si>
  <si>
    <t>סך הוצאות הנובעות בעד ניהול תביעה או תובענה</t>
  </si>
  <si>
    <t>הוצאה הנובעת ממתן משכנתא</t>
  </si>
  <si>
    <t>סך הוצאות בעד מתן משכנתאות</t>
  </si>
  <si>
    <t>סך הכל עמלות והוצאות שאינן עמלות ניהול חיצוני</t>
  </si>
  <si>
    <t>נספח 3 - פירוט עמלות ניהול חיצוני לשנה המסתיימת ביום: 31.12.2025</t>
  </si>
  <si>
    <t>תשלום הנובע מהשקעה בקרנות השקעה בישראל</t>
  </si>
  <si>
    <t>סך תשלומים הנובעים מהשקעה בקרנות השקעה בישראל</t>
  </si>
  <si>
    <t>תשלום הנובע מהשקעה בקרנות השקעה בחול</t>
  </si>
  <si>
    <t>סך תשלומים הנובעים מהשקעה בקרנות השקעה בחול</t>
  </si>
  <si>
    <t>תשלום למנהל תיקים ישראלי</t>
  </si>
  <si>
    <t>סך תשלומים למנהלי תיקים ישראליים</t>
  </si>
  <si>
    <t>תשלום למנהל תיקים זר</t>
  </si>
  <si>
    <t>סך תשלום למנהלי תיקים זרים</t>
  </si>
  <si>
    <t>סך תשלומים בגין השקעה בקרן סל כאשר %75 לפחות מנכסי הקרן הם נכסים</t>
  </si>
  <si>
    <t>שלא הונפקו במדינת ישראל ואינם נסחרים או מוחזקים בה</t>
  </si>
  <si>
    <t>קסם קרנות נאמנות בע"מ</t>
  </si>
  <si>
    <t>הראל קרנות נאמנות בע"מ</t>
  </si>
  <si>
    <t xml:space="preserve">מור ניהול קרנות נאמנות בע"מ </t>
  </si>
  <si>
    <t xml:space="preserve">ילין לפידות קרנות נאמנות בע"מ </t>
  </si>
  <si>
    <t>Amundi Asset Management</t>
  </si>
  <si>
    <t>Vanguard Group</t>
  </si>
  <si>
    <t>State Street Corp</t>
  </si>
  <si>
    <t xml:space="preserve">BlackRock  Asset Managment </t>
  </si>
  <si>
    <t>מגדל קרנות נאמנות בע"מ</t>
  </si>
  <si>
    <t>אי.בי.אי קרנות נאמנות בע"מ</t>
  </si>
  <si>
    <t>אי בי אי ניהול קרנות נאמנות בע"מ</t>
  </si>
  <si>
    <t>Tidal ETF Trust</t>
  </si>
  <si>
    <t>DB x TRACKERS</t>
  </si>
  <si>
    <t>Invesco investment management limited</t>
  </si>
  <si>
    <t>Global X Management Co LLc</t>
  </si>
  <si>
    <t>WisdomTree Europe ltd</t>
  </si>
  <si>
    <t>LYXOR ETF</t>
  </si>
  <si>
    <t>סך תשלום למנהלי קרנות סל</t>
  </si>
  <si>
    <t>סך תשלומים בגין השקעה בקרן סל כאשר 75% לפחות מנכסי הקרן הם נכסים</t>
  </si>
  <si>
    <t>שהונפקו במדינת ישראל לפי מדדים שעליהם הורה הממונה ובתנאים שהורה</t>
  </si>
  <si>
    <t>סך תשלום למנהלי קרן סל</t>
  </si>
  <si>
    <t>תשלום בגין השקעה בקרנות נאמנות ישראליות כאשר 75% לפחות מנכסי</t>
  </si>
  <si>
    <t>הקרן מושקעים בנכסים שלא הונפקו במדינת ישראל ואינם נסחרים או</t>
  </si>
  <si>
    <t>מוחזקים בה</t>
  </si>
  <si>
    <t>גוף</t>
  </si>
  <si>
    <t>סכום</t>
  </si>
  <si>
    <t>תשלום בגין השקעה בקרנות נאמנות זרות כאשר 75% לפחות מנכסי הקרן</t>
  </si>
  <si>
    <t>מושקעים בנכסים שלא הונפקו במדינת ישראל ואינם נסחרים או מוחזקים בה</t>
  </si>
  <si>
    <t>Artemis Funds Lux - US Smaller</t>
  </si>
  <si>
    <t>Kotak</t>
  </si>
  <si>
    <t>Trigon New Europe Fund</t>
  </si>
  <si>
    <t>White Oak</t>
  </si>
  <si>
    <t>סך תשלומים בגין השקעה בקרנות נאמנות זרות</t>
  </si>
  <si>
    <t>תשלומים בגין השקעה בקרן טכנולוגיה עילית</t>
  </si>
  <si>
    <t>סך תשלום בגין השקעה בקרן טכנולוגיה עילית</t>
  </si>
  <si>
    <t>סך הכל עמלות ניהול חיצוני</t>
  </si>
  <si>
    <t>תשלום של דמי ניהול משתנים</t>
  </si>
  <si>
    <t>סך דמי ניהול משתנים</t>
  </si>
  <si>
    <t>סך הכל נכסים לסוף שנה קודמת</t>
  </si>
  <si>
    <t>יחד רופאים גמל להשקעה כללי</t>
  </si>
  <si>
    <t>יחד רופאים גמל להשקעה מניות</t>
  </si>
  <si>
    <t>יחד רופאים גמל להשקעה עוקב מדד S&amp;P 500</t>
  </si>
  <si>
    <t>בנק לאומי</t>
  </si>
  <si>
    <t>ברוקר זר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</si>
</sst>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5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sz val="14"/>
      <color theme="1"/>
      <name val="Arial"/>
      <family val="2"/>
    </font>
    <font>
      <b/>
      <sz val="12"/>
      <color theme="1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  <font>
      <sz val="14"/>
      <color rgb="FF000000"/>
      <name val="Arial"/>
      <family val="2"/>
    </font>
    <font>
      <b/>
      <sz val="14"/>
      <color rgb="FF000000"/>
      <name val="Arial"/>
      <family val="2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b/>
      <u/>
      <sz val="12"/>
      <color rgb="FF0000FF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8">
    <xf numFmtId="0" fontId="0" fillId="0" borderId="0" xfId="0"/>
    <xf numFmtId="0" fontId="2" fillId="0" borderId="0" xfId="0" applyFont="1" applyAlignment="1">
      <alignment horizontal="right" readingOrder="1"/>
    </xf>
    <xf numFmtId="0" fontId="3" fillId="0" borderId="0" xfId="0" applyFont="1" applyAlignment="1">
      <alignment vertical="center"/>
    </xf>
    <xf numFmtId="164" fontId="3" fillId="0" borderId="0" xfId="1" applyFont="1" applyFill="1"/>
    <xf numFmtId="0" fontId="3" fillId="0" borderId="0" xfId="0" applyFont="1"/>
    <xf numFmtId="0" fontId="4" fillId="0" borderId="0" xfId="0" applyFont="1" applyAlignment="1">
      <alignment horizontal="right" readingOrder="1"/>
    </xf>
    <xf numFmtId="0" fontId="2" fillId="0" borderId="0" xfId="0" applyFont="1" applyAlignment="1">
      <alignment horizontal="right" readingOrder="2"/>
    </xf>
    <xf numFmtId="164" fontId="2" fillId="0" borderId="0" xfId="1" applyFont="1" applyFill="1" applyAlignment="1">
      <alignment horizontal="center" vertical="center"/>
    </xf>
    <xf numFmtId="0" fontId="5" fillId="0" borderId="0" xfId="0" applyFont="1" applyAlignment="1">
      <alignment horizontal="right" readingOrder="2"/>
    </xf>
    <xf numFmtId="164" fontId="5" fillId="0" borderId="0" xfId="1" applyFont="1" applyFill="1" applyAlignment="1">
      <alignment horizontal="center" vertical="center"/>
    </xf>
    <xf numFmtId="0" fontId="5" fillId="0" borderId="0" xfId="0" applyFont="1" applyAlignment="1">
      <alignment horizontal="right" readingOrder="1"/>
    </xf>
    <xf numFmtId="0" fontId="3" fillId="0" borderId="0" xfId="0" applyFont="1" applyAlignment="1">
      <alignment horizontal="right" readingOrder="2"/>
    </xf>
    <xf numFmtId="164" fontId="6" fillId="0" borderId="0" xfId="1" applyFont="1" applyFill="1" applyAlignment="1">
      <alignment horizontal="center"/>
    </xf>
    <xf numFmtId="0" fontId="3" fillId="0" borderId="0" xfId="0" applyFont="1" applyAlignment="1">
      <alignment horizontal="right" readingOrder="1"/>
    </xf>
    <xf numFmtId="164" fontId="6" fillId="0" borderId="0" xfId="1" applyFont="1" applyFill="1"/>
    <xf numFmtId="0" fontId="7" fillId="0" borderId="0" xfId="0" applyFont="1"/>
    <xf numFmtId="10" fontId="3" fillId="0" borderId="0" xfId="2" applyNumberFormat="1" applyFont="1" applyFill="1"/>
    <xf numFmtId="0" fontId="7" fillId="0" borderId="0" xfId="0" applyFont="1" applyAlignment="1">
      <alignment horizontal="right" readingOrder="2"/>
    </xf>
    <xf numFmtId="0" fontId="8" fillId="0" borderId="0" xfId="0" applyFont="1" applyAlignment="1">
      <alignment horizontal="right"/>
    </xf>
    <xf numFmtId="164" fontId="8" fillId="0" borderId="0" xfId="1" applyFont="1"/>
    <xf numFmtId="0" fontId="8" fillId="0" borderId="0" xfId="0" applyFont="1"/>
    <xf numFmtId="0" fontId="2" fillId="0" borderId="0" xfId="0" applyFont="1"/>
    <xf numFmtId="0" fontId="8" fillId="0" borderId="0" xfId="0" applyFont="1" applyAlignment="1">
      <alignment horizontal="right" vertical="center"/>
    </xf>
    <xf numFmtId="164" fontId="8" fillId="0" borderId="0" xfId="1" applyFont="1" applyAlignment="1">
      <alignment horizontal="center" vertical="center"/>
    </xf>
    <xf numFmtId="0" fontId="9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right" vertical="center"/>
    </xf>
    <xf numFmtId="164" fontId="10" fillId="0" borderId="0" xfId="1" applyFont="1" applyAlignment="1">
      <alignment horizontal="center" vertical="center"/>
    </xf>
    <xf numFmtId="0" fontId="10" fillId="0" borderId="0" xfId="0" applyFont="1"/>
    <xf numFmtId="0" fontId="11" fillId="0" borderId="0" xfId="0" applyFont="1" applyAlignment="1">
      <alignment horizontal="center"/>
    </xf>
    <xf numFmtId="0" fontId="5" fillId="0" borderId="0" xfId="0" applyFont="1"/>
    <xf numFmtId="164" fontId="10" fillId="0" borderId="0" xfId="1" applyFont="1" applyAlignment="1">
      <alignment horizontal="right" vertical="center" readingOrder="2"/>
    </xf>
    <xf numFmtId="0" fontId="12" fillId="0" borderId="0" xfId="0" applyFont="1"/>
    <xf numFmtId="164" fontId="5" fillId="0" borderId="0" xfId="1" applyFont="1" applyAlignment="1">
      <alignment horizontal="center" vertical="center"/>
    </xf>
    <xf numFmtId="0" fontId="3" fillId="0" borderId="0" xfId="0" applyFont="1" applyAlignment="1">
      <alignment horizontal="center"/>
    </xf>
    <xf numFmtId="164" fontId="3" fillId="0" borderId="0" xfId="1" applyFont="1"/>
    <xf numFmtId="164" fontId="11" fillId="0" borderId="0" xfId="1" applyFont="1"/>
    <xf numFmtId="164" fontId="10" fillId="0" borderId="0" xfId="1" applyFont="1"/>
    <xf numFmtId="0" fontId="11" fillId="0" borderId="0" xfId="0" applyFont="1"/>
    <xf numFmtId="164" fontId="13" fillId="0" borderId="0" xfId="1" applyFont="1"/>
    <xf numFmtId="0" fontId="11" fillId="0" borderId="0" xfId="0" applyFont="1" applyAlignment="1">
      <alignment horizontal="right"/>
    </xf>
    <xf numFmtId="164" fontId="5" fillId="0" borderId="0" xfId="1" applyFont="1"/>
    <xf numFmtId="0" fontId="10" fillId="0" borderId="0" xfId="0" applyFont="1" applyAlignment="1">
      <alignment horizontal="right"/>
    </xf>
    <xf numFmtId="0" fontId="8" fillId="0" borderId="0" xfId="0" applyFont="1" applyAlignment="1">
      <alignment horizontal="center"/>
    </xf>
    <xf numFmtId="0" fontId="2" fillId="0" borderId="0" xfId="0" applyFont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13" fillId="0" borderId="0" xfId="0" applyFont="1" applyAlignment="1">
      <alignment horizontal="right" vertical="center"/>
    </xf>
    <xf numFmtId="164" fontId="13" fillId="0" borderId="0" xfId="1" applyFont="1" applyAlignment="1">
      <alignment horizontal="center" vertical="center"/>
    </xf>
    <xf numFmtId="164" fontId="11" fillId="0" borderId="0" xfId="1" applyFont="1" applyAlignment="1">
      <alignment horizontal="center" vertical="center"/>
    </xf>
    <xf numFmtId="0" fontId="11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164" fontId="5" fillId="0" borderId="0" xfId="1" applyFont="1" applyAlignment="1">
      <alignment horizontal="right" vertical="center"/>
    </xf>
    <xf numFmtId="0" fontId="8" fillId="0" borderId="0" xfId="0" applyFont="1" applyAlignment="1">
      <alignment horizontal="right" readingOrder="1"/>
    </xf>
    <xf numFmtId="164" fontId="8" fillId="0" borderId="0" xfId="1" applyFont="1" applyFill="1"/>
    <xf numFmtId="0" fontId="9" fillId="0" borderId="0" xfId="0" applyFont="1" applyAlignment="1">
      <alignment horizontal="right" readingOrder="1"/>
    </xf>
    <xf numFmtId="0" fontId="8" fillId="0" borderId="0" xfId="0" applyFont="1" applyAlignment="1">
      <alignment vertical="center"/>
    </xf>
    <xf numFmtId="0" fontId="9" fillId="0" borderId="0" xfId="0" applyFont="1" applyAlignment="1">
      <alignment horizontal="right" readingOrder="2"/>
    </xf>
    <xf numFmtId="164" fontId="9" fillId="0" borderId="0" xfId="1" applyFont="1" applyFill="1" applyAlignment="1">
      <alignment horizontal="center" vertical="center"/>
    </xf>
    <xf numFmtId="0" fontId="11" fillId="0" borderId="0" xfId="0" applyFont="1" applyAlignment="1">
      <alignment horizontal="right" readingOrder="2"/>
    </xf>
    <xf numFmtId="0" fontId="10" fillId="0" borderId="0" xfId="0" applyFont="1" applyAlignment="1">
      <alignment vertical="center"/>
    </xf>
    <xf numFmtId="164" fontId="11" fillId="0" borderId="0" xfId="1" applyFont="1" applyFill="1" applyAlignment="1">
      <alignment horizontal="center" vertical="center"/>
    </xf>
    <xf numFmtId="0" fontId="11" fillId="0" borderId="0" xfId="0" applyFont="1" applyAlignment="1">
      <alignment horizontal="right" readingOrder="1"/>
    </xf>
    <xf numFmtId="164" fontId="10" fillId="0" borderId="0" xfId="1" applyFont="1" applyFill="1"/>
    <xf numFmtId="0" fontId="10" fillId="0" borderId="0" xfId="0" applyFont="1" applyAlignment="1">
      <alignment horizontal="right" readingOrder="2"/>
    </xf>
    <xf numFmtId="164" fontId="10" fillId="0" borderId="0" xfId="1" applyFont="1" applyFill="1" applyAlignment="1">
      <alignment horizontal="center"/>
    </xf>
    <xf numFmtId="0" fontId="10" fillId="0" borderId="0" xfId="0" applyFont="1" applyAlignment="1">
      <alignment horizontal="right" readingOrder="1"/>
    </xf>
    <xf numFmtId="10" fontId="10" fillId="0" borderId="0" xfId="2" applyNumberFormat="1" applyFont="1" applyFill="1"/>
    <xf numFmtId="0" fontId="14" fillId="0" borderId="0" xfId="0" applyFont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XCEL\account\Name\ALL\&#1510;&#1493;&#1493;&#1514;%20&#1513;&#1497;\&#1492;&#1493;&#1510;&#1488;&#1493;&#1514;%20&#1497;&#1513;&#1497;&#1512;&#1493;&#1514;\2023\Q4\&#1512;&#1490;&#1493;&#1500;&#1510;&#1497;&#1492;%20&#1495;&#1491;&#1513;&#1492;\&#1512;&#1493;&#1508;&#1488;&#1497;&#1501;\&#1492;&#1493;&#1510;&#1488;&#1493;&#1514;%20&#1497;&#1513;&#1497;&#1512;&#1493;&#1514;%20V17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EXCEL\account\Name\ALL\&#1510;&#1493;&#1493;&#1514;%20&#1513;&#1497;\&#1492;&#1493;&#1510;&#1488;&#1493;&#1514;%20&#1497;&#1513;&#1497;&#1512;&#1493;&#1514;\2025\Q4\&#1497;&#1495;&#1491;%20&#1512;&#1493;&#1508;&#1488;&#1497;&#1501;%20&#1490;&#1502;&#1500;\&#1505;&#1497;&#1499;&#1493;&#1501;%20&#1492;&#1493;&#1510;&#1488;&#1493;&#1514;%20&#1497;&#1513;&#1497;&#1512;&#1493;&#1514;\31-12-2025\&#1505;&#1497;&#1499;&#1493;&#1501;%20&#1492;&#1493;&#1510;&#1488;&#1493;&#1514;%20&#1497;&#1513;&#1497;&#1512;&#1493;&#1514;%205058%2031-12-2025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הפעלה בדיקת עמלות"/>
      <sheetName val="הפעלה דוח הוצאות ישירות"/>
      <sheetName val="hamara"/>
      <sheetName val="Tik_Kvutza"/>
      <sheetName val="convert"/>
      <sheetName val="דוח תנועות FC דנאל"/>
      <sheetName val="מטריצת תעריפון"/>
      <sheetName val="מטריצת תעריפון דולר"/>
      <sheetName val="מטריצת תעריפון מטבעות"/>
      <sheetName val="DNL_TNU"/>
      <sheetName val="בקרה"/>
      <sheetName val="מטריצת ברוקרים"/>
      <sheetName val="Atlas_MF"/>
      <sheetName val="Atlas_MFTNU"/>
      <sheetName val="Manpik"/>
      <sheetName val="JUNK"/>
      <sheetName val="קרנות השקעה"/>
      <sheetName val="נספח 1 - סך תשלומים ששולמו"/>
      <sheetName val="נספח 2 - עמלות והוצאות"/>
      <sheetName val="נספח 3 - עמלות ניהול חיצוני"/>
      <sheetName val="VALIDATION"/>
    </sheetNames>
    <sheetDataSet>
      <sheetData sheetId="0"/>
      <sheetData sheetId="1">
        <row r="3">
          <cell r="D3" t="str">
            <v>השתלמות עובדי מדינה</v>
          </cell>
        </row>
        <row r="4">
          <cell r="D4" t="str">
            <v>קרן השתלמות</v>
          </cell>
        </row>
        <row r="5">
          <cell r="D5">
            <v>45106</v>
          </cell>
        </row>
        <row r="7">
          <cell r="D7" t="str">
            <v>כן לכלול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הפעלה"/>
      <sheetName val="נספח לאוצר"/>
      <sheetName val="codexAttache"/>
      <sheetName val="הנחות עבודה"/>
      <sheetName val="startSettings"/>
      <sheetName val="CONVERT"/>
      <sheetName val="MASLUL"/>
      <sheetName val="importMASLUL"/>
      <sheetName val="KUPOT"/>
      <sheetName val="מיפוי חברות ומסלולים"/>
      <sheetName val="גיליון3"/>
      <sheetName val="נספח 1"/>
      <sheetName val="נספח 2"/>
      <sheetName val="נספח 3"/>
      <sheetName val="LOG1"/>
      <sheetName val="sumLOG1"/>
      <sheetName val="attache1"/>
      <sheetName val="LOG2"/>
      <sheetName val="sumLOG2"/>
      <sheetName val="attache2"/>
      <sheetName val="LOG3"/>
      <sheetName val="sumLOG3"/>
      <sheetName val="attacheMapping"/>
      <sheetName val="attache3"/>
      <sheetName val="סעיפים לוג"/>
      <sheetName val="funds"/>
      <sheetName val="fundsHUL"/>
      <sheetName val="דוח תנועות FC דנאל"/>
      <sheetName val="sumDanel"/>
      <sheetName val="Atlas_MF"/>
      <sheetName val="sumAtlas"/>
      <sheetName val="מאזן חודש נוכחי"/>
      <sheetName val="מאזן תחילת תקופה"/>
      <sheetName val="sumMazan"/>
      <sheetName val="Manpik"/>
      <sheetName val="קרנות השקעה"/>
      <sheetName val="VALIDATION"/>
      <sheetName val="NAMES"/>
    </sheetNames>
    <sheetDataSet>
      <sheetData sheetId="0">
        <row r="5">
          <cell r="C5" t="str">
            <v>יהב רופאים</v>
          </cell>
        </row>
        <row r="7">
          <cell r="C7">
            <v>46022</v>
          </cell>
        </row>
      </sheetData>
      <sheetData sheetId="1" refreshError="1"/>
      <sheetData sheetId="2" refreshError="1"/>
      <sheetData sheetId="3" refreshError="1"/>
      <sheetData sheetId="4">
        <row r="1">
          <cell r="B1" t="str">
            <v>KupaNoga</v>
          </cell>
          <cell r="J1" t="str">
            <v>מספר אוצר</v>
          </cell>
        </row>
        <row r="2">
          <cell r="B2">
            <v>5058</v>
          </cell>
          <cell r="J2">
            <v>14948</v>
          </cell>
        </row>
        <row r="3">
          <cell r="B3">
            <v>5058</v>
          </cell>
          <cell r="J3">
            <v>14949</v>
          </cell>
        </row>
        <row r="4">
          <cell r="B4">
            <v>5058</v>
          </cell>
          <cell r="J4">
            <v>15203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A3E876-3D7A-445B-9D80-7FC6A710D078}">
  <sheetPr codeName="Sheet3">
    <tabColor rgb="FF002060"/>
  </sheetPr>
  <dimension ref="B2:D67"/>
  <sheetViews>
    <sheetView showGridLines="0" rightToLeft="1" topLeftCell="A43" zoomScale="85" zoomScaleNormal="85" workbookViewId="0">
      <selection activeCell="C37" sqref="C37"/>
    </sheetView>
  </sheetViews>
  <sheetFormatPr defaultColWidth="9.125" defaultRowHeight="14.25" x14ac:dyDescent="0.2"/>
  <cols>
    <col min="1" max="1" width="2.75" style="4" customWidth="1"/>
    <col min="2" max="2" width="5.625" style="13" customWidth="1"/>
    <col min="3" max="3" width="100.125" style="4" customWidth="1"/>
    <col min="4" max="4" width="11.125" style="3" bestFit="1" customWidth="1"/>
    <col min="5" max="16384" width="9.125" style="4"/>
  </cols>
  <sheetData>
    <row r="2" spans="2:4" ht="18" customHeight="1" x14ac:dyDescent="0.25">
      <c r="B2" s="1" t="s">
        <v>0</v>
      </c>
      <c r="C2" s="2"/>
    </row>
    <row r="3" spans="2:4" ht="18" customHeight="1" x14ac:dyDescent="0.25">
      <c r="B3" s="5"/>
    </row>
    <row r="4" spans="2:4" ht="18" customHeight="1" x14ac:dyDescent="0.25">
      <c r="B4" s="6" t="s">
        <v>1</v>
      </c>
      <c r="C4" s="2"/>
      <c r="D4" s="7" t="s">
        <v>2</v>
      </c>
    </row>
    <row r="5" spans="2:4" ht="18" customHeight="1" x14ac:dyDescent="0.25">
      <c r="B5" s="8"/>
      <c r="C5" s="2"/>
      <c r="D5" s="9"/>
    </row>
    <row r="6" spans="2:4" ht="18" customHeight="1" x14ac:dyDescent="0.25">
      <c r="B6" s="10" t="s">
        <v>3</v>
      </c>
    </row>
    <row r="7" spans="2:4" ht="18" customHeight="1" x14ac:dyDescent="0.2">
      <c r="B7" s="11" t="s">
        <v>4</v>
      </c>
      <c r="D7" s="12">
        <f>D9</f>
        <v>2.1125499999999997</v>
      </c>
    </row>
    <row r="8" spans="2:4" ht="18" customHeight="1" x14ac:dyDescent="0.2">
      <c r="C8" s="4" t="s">
        <v>5</v>
      </c>
      <c r="D8" s="14">
        <v>0</v>
      </c>
    </row>
    <row r="9" spans="2:4" ht="18" customHeight="1" x14ac:dyDescent="0.2">
      <c r="C9" s="4" t="s">
        <v>6</v>
      </c>
      <c r="D9" s="14">
        <f>'נספח 2'!D11</f>
        <v>2.1125499999999997</v>
      </c>
    </row>
    <row r="10" spans="2:4" ht="18" customHeight="1" x14ac:dyDescent="0.25">
      <c r="C10" s="15"/>
      <c r="D10" s="14"/>
    </row>
    <row r="11" spans="2:4" ht="18" customHeight="1" x14ac:dyDescent="0.2">
      <c r="B11" s="11" t="s">
        <v>7</v>
      </c>
      <c r="D11" s="12">
        <f>D13</f>
        <v>0</v>
      </c>
    </row>
    <row r="12" spans="2:4" ht="18" customHeight="1" x14ac:dyDescent="0.2">
      <c r="C12" s="13" t="s">
        <v>8</v>
      </c>
      <c r="D12" s="14">
        <v>0</v>
      </c>
    </row>
    <row r="13" spans="2:4" ht="18" customHeight="1" x14ac:dyDescent="0.2">
      <c r="C13" s="13" t="s">
        <v>9</v>
      </c>
      <c r="D13" s="14">
        <f>'נספח 2'!D16</f>
        <v>0</v>
      </c>
    </row>
    <row r="14" spans="2:4" ht="18" customHeight="1" x14ac:dyDescent="0.2">
      <c r="C14" s="13"/>
      <c r="D14" s="14"/>
    </row>
    <row r="15" spans="2:4" ht="18" customHeight="1" x14ac:dyDescent="0.2">
      <c r="B15" s="11" t="s">
        <v>10</v>
      </c>
      <c r="D15" s="12">
        <v>0</v>
      </c>
    </row>
    <row r="16" spans="2:4" ht="18" customHeight="1" x14ac:dyDescent="0.2">
      <c r="C16" s="13" t="s">
        <v>11</v>
      </c>
      <c r="D16" s="14">
        <v>0</v>
      </c>
    </row>
    <row r="17" spans="2:4" ht="18" customHeight="1" x14ac:dyDescent="0.2">
      <c r="C17" s="13" t="s">
        <v>12</v>
      </c>
      <c r="D17" s="3">
        <v>0</v>
      </c>
    </row>
    <row r="18" spans="2:4" ht="18" customHeight="1" x14ac:dyDescent="0.2"/>
    <row r="19" spans="2:4" ht="18" customHeight="1" x14ac:dyDescent="0.2">
      <c r="B19" s="11" t="s">
        <v>13</v>
      </c>
      <c r="D19" s="3">
        <v>1.9340000000000002</v>
      </c>
    </row>
    <row r="20" spans="2:4" ht="18" customHeight="1" x14ac:dyDescent="0.2">
      <c r="B20" s="11"/>
    </row>
    <row r="21" spans="2:4" ht="18" customHeight="1" x14ac:dyDescent="0.2">
      <c r="B21" s="11" t="s">
        <v>14</v>
      </c>
      <c r="D21" s="3">
        <v>0</v>
      </c>
    </row>
    <row r="22" spans="2:4" ht="18" customHeight="1" x14ac:dyDescent="0.2">
      <c r="B22" s="11"/>
    </row>
    <row r="23" spans="2:4" ht="18" customHeight="1" x14ac:dyDescent="0.2">
      <c r="B23" s="11" t="s">
        <v>15</v>
      </c>
      <c r="D23" s="3">
        <v>0</v>
      </c>
    </row>
    <row r="24" spans="2:4" ht="18" customHeight="1" x14ac:dyDescent="0.2">
      <c r="B24" s="11"/>
    </row>
    <row r="25" spans="2:4" ht="18" customHeight="1" x14ac:dyDescent="0.2">
      <c r="B25" s="11" t="s">
        <v>16</v>
      </c>
      <c r="D25" s="3">
        <f>D8+D9+D12+D13+D16+D17+D19+D21+D23</f>
        <v>4.0465499999999999</v>
      </c>
    </row>
    <row r="26" spans="2:4" ht="18" customHeight="1" x14ac:dyDescent="0.2">
      <c r="B26" s="11"/>
    </row>
    <row r="27" spans="2:4" ht="18" customHeight="1" x14ac:dyDescent="0.2">
      <c r="B27" s="11" t="s">
        <v>17</v>
      </c>
      <c r="D27" s="3">
        <f>IFERROR(AVERAGE(D28:D29),0)</f>
        <v>3361.0786349999998</v>
      </c>
    </row>
    <row r="28" spans="2:4" ht="18" customHeight="1" x14ac:dyDescent="0.2">
      <c r="C28" s="4" t="s">
        <v>18</v>
      </c>
      <c r="D28" s="3">
        <v>5048.4316399999998</v>
      </c>
    </row>
    <row r="29" spans="2:4" ht="18" customHeight="1" x14ac:dyDescent="0.2">
      <c r="C29" s="4" t="s">
        <v>19</v>
      </c>
      <c r="D29" s="3">
        <v>1673.7256299999999</v>
      </c>
    </row>
    <row r="30" spans="2:4" ht="18" customHeight="1" x14ac:dyDescent="0.2"/>
    <row r="31" spans="2:4" ht="18" customHeight="1" x14ac:dyDescent="0.2">
      <c r="B31" s="11" t="s">
        <v>20</v>
      </c>
      <c r="D31" s="16">
        <f>D25/D27</f>
        <v>1.2039438642886735E-3</v>
      </c>
    </row>
    <row r="32" spans="2:4" ht="18" customHeight="1" x14ac:dyDescent="0.2">
      <c r="B32" s="11"/>
    </row>
    <row r="33" spans="2:4" ht="18" customHeight="1" x14ac:dyDescent="0.25">
      <c r="B33" s="8" t="s">
        <v>21</v>
      </c>
    </row>
    <row r="34" spans="2:4" ht="18" customHeight="1" x14ac:dyDescent="0.2">
      <c r="B34" s="11" t="s">
        <v>22</v>
      </c>
      <c r="D34" s="3">
        <v>0</v>
      </c>
    </row>
    <row r="35" spans="2:4" ht="18" customHeight="1" x14ac:dyDescent="0.2">
      <c r="B35" s="11"/>
    </row>
    <row r="36" spans="2:4" ht="18" customHeight="1" x14ac:dyDescent="0.25">
      <c r="B36" s="17" t="s">
        <v>21</v>
      </c>
    </row>
    <row r="37" spans="2:4" ht="18" customHeight="1" x14ac:dyDescent="0.2">
      <c r="B37" s="11" t="s">
        <v>23</v>
      </c>
      <c r="D37" s="3">
        <f>SUM(D38:D50)</f>
        <v>1.3199859739999997</v>
      </c>
    </row>
    <row r="38" spans="2:4" ht="18" customHeight="1" x14ac:dyDescent="0.2">
      <c r="C38" s="11" t="s">
        <v>24</v>
      </c>
      <c r="D38" s="3">
        <v>0</v>
      </c>
    </row>
    <row r="39" spans="2:4" ht="18" customHeight="1" x14ac:dyDescent="0.2">
      <c r="C39" s="11" t="s">
        <v>25</v>
      </c>
      <c r="D39" s="3">
        <v>0</v>
      </c>
    </row>
    <row r="40" spans="2:4" ht="18" customHeight="1" x14ac:dyDescent="0.2">
      <c r="C40" s="11" t="s">
        <v>26</v>
      </c>
      <c r="D40" s="3">
        <v>0</v>
      </c>
    </row>
    <row r="41" spans="2:4" ht="18" customHeight="1" x14ac:dyDescent="0.2">
      <c r="C41" s="11" t="s">
        <v>27</v>
      </c>
      <c r="D41" s="3">
        <v>0</v>
      </c>
    </row>
    <row r="42" spans="2:4" ht="18" customHeight="1" x14ac:dyDescent="0.2">
      <c r="C42" s="11" t="s">
        <v>28</v>
      </c>
      <c r="D42" s="3">
        <v>9.2546315999999976E-2</v>
      </c>
    </row>
    <row r="43" spans="2:4" ht="18" customHeight="1" x14ac:dyDescent="0.2">
      <c r="C43" s="11" t="s">
        <v>29</v>
      </c>
    </row>
    <row r="44" spans="2:4" ht="18" customHeight="1" x14ac:dyDescent="0.2">
      <c r="C44" s="11" t="s">
        <v>30</v>
      </c>
      <c r="D44" s="3">
        <v>1.1093578849999997</v>
      </c>
    </row>
    <row r="45" spans="2:4" ht="18" customHeight="1" x14ac:dyDescent="0.2">
      <c r="C45" s="11" t="s">
        <v>31</v>
      </c>
    </row>
    <row r="46" spans="2:4" ht="18" customHeight="1" x14ac:dyDescent="0.2">
      <c r="C46" s="4" t="s">
        <v>32</v>
      </c>
      <c r="D46" s="3">
        <v>0</v>
      </c>
    </row>
    <row r="47" spans="2:4" ht="18" customHeight="1" x14ac:dyDescent="0.2">
      <c r="C47" s="4" t="s">
        <v>33</v>
      </c>
    </row>
    <row r="48" spans="2:4" ht="18" customHeight="1" x14ac:dyDescent="0.2">
      <c r="C48" s="4" t="s">
        <v>34</v>
      </c>
      <c r="D48" s="3">
        <v>0.11808177300000003</v>
      </c>
    </row>
    <row r="49" spans="2:4" ht="18" customHeight="1" x14ac:dyDescent="0.2">
      <c r="C49" s="4" t="s">
        <v>33</v>
      </c>
    </row>
    <row r="50" spans="2:4" ht="18" customHeight="1" x14ac:dyDescent="0.2">
      <c r="C50" s="4" t="s">
        <v>35</v>
      </c>
      <c r="D50" s="3">
        <v>0</v>
      </c>
    </row>
    <row r="51" spans="2:4" ht="18" customHeight="1" x14ac:dyDescent="0.2"/>
    <row r="52" spans="2:4" ht="18" customHeight="1" x14ac:dyDescent="0.2">
      <c r="B52" s="11" t="s">
        <v>36</v>
      </c>
      <c r="D52" s="16">
        <f>SUM(D38:D50)/D29</f>
        <v>7.8865134783172308E-4</v>
      </c>
    </row>
    <row r="53" spans="2:4" ht="18" customHeight="1" x14ac:dyDescent="0.2">
      <c r="B53" s="11" t="s">
        <v>37</v>
      </c>
      <c r="D53" s="16"/>
    </row>
    <row r="54" spans="2:4" ht="18" customHeight="1" x14ac:dyDescent="0.2">
      <c r="B54" s="11" t="s">
        <v>38</v>
      </c>
      <c r="D54" s="16">
        <f>IFERROR(D53-D52,"")</f>
        <v>-7.8865134783172308E-4</v>
      </c>
    </row>
    <row r="55" spans="2:4" ht="18" customHeight="1" x14ac:dyDescent="0.2">
      <c r="B55" s="11"/>
    </row>
    <row r="56" spans="2:4" ht="18" customHeight="1" x14ac:dyDescent="0.2">
      <c r="B56" s="11" t="s">
        <v>39</v>
      </c>
      <c r="D56" s="3">
        <v>0</v>
      </c>
    </row>
    <row r="57" spans="2:4" ht="18" customHeight="1" x14ac:dyDescent="0.2">
      <c r="B57" s="11" t="s">
        <v>40</v>
      </c>
      <c r="D57" s="16">
        <f>IFERROR((SUM(D38:D50)-D56)/D29,0)</f>
        <v>7.8865134783172308E-4</v>
      </c>
    </row>
    <row r="58" spans="2:4" ht="18" customHeight="1" x14ac:dyDescent="0.2">
      <c r="B58" s="11"/>
    </row>
    <row r="59" spans="2:4" ht="18" customHeight="1" x14ac:dyDescent="0.25">
      <c r="B59" s="17" t="s">
        <v>41</v>
      </c>
    </row>
    <row r="60" spans="2:4" ht="18" customHeight="1" x14ac:dyDescent="0.2">
      <c r="B60" s="11" t="s">
        <v>42</v>
      </c>
      <c r="D60" s="3">
        <f>D25+SUM(D38:D50)-D56</f>
        <v>5.3665359739999996</v>
      </c>
    </row>
    <row r="61" spans="2:4" ht="18" customHeight="1" x14ac:dyDescent="0.2">
      <c r="B61" s="11"/>
    </row>
    <row r="62" spans="2:4" ht="18" customHeight="1" x14ac:dyDescent="0.2">
      <c r="B62" s="11" t="s">
        <v>43</v>
      </c>
      <c r="D62" s="16">
        <f>IFERROR(D60/D27,0)</f>
        <v>1.5966707586417418E-3</v>
      </c>
    </row>
    <row r="63" spans="2:4" ht="18" customHeight="1" x14ac:dyDescent="0.2">
      <c r="B63" s="11"/>
    </row>
    <row r="64" spans="2:4" ht="18" customHeight="1" x14ac:dyDescent="0.25">
      <c r="B64" s="17" t="s">
        <v>44</v>
      </c>
    </row>
    <row r="65" spans="2:4" ht="18" customHeight="1" x14ac:dyDescent="0.2">
      <c r="B65" s="11" t="s">
        <v>45</v>
      </c>
    </row>
    <row r="66" spans="2:4" ht="18" customHeight="1" x14ac:dyDescent="0.2">
      <c r="B66" s="11" t="s">
        <v>46</v>
      </c>
      <c r="D66" s="16"/>
    </row>
    <row r="67" spans="2:4" ht="18" customHeight="1" x14ac:dyDescent="0.2">
      <c r="B67" s="11" t="s">
        <v>47</v>
      </c>
      <c r="D67" s="16">
        <f>IFERROR(D31+D65,"יש להשלים את סעיף 18")</f>
        <v>1.2039438642886735E-3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F7A8EA-F46E-42AB-B2A0-937D94055D7C}">
  <sheetPr codeName="Sheet4">
    <tabColor rgb="FF002060"/>
  </sheetPr>
  <dimension ref="B1:D36"/>
  <sheetViews>
    <sheetView showGridLines="0" rightToLeft="1" topLeftCell="A7" workbookViewId="0">
      <selection activeCell="C36" sqref="C36"/>
    </sheetView>
  </sheetViews>
  <sheetFormatPr defaultColWidth="9" defaultRowHeight="15" x14ac:dyDescent="0.2"/>
  <cols>
    <col min="1" max="1" width="2.75" style="28" customWidth="1"/>
    <col min="2" max="2" width="5.625" style="25" customWidth="1"/>
    <col min="3" max="3" width="58" style="42" bestFit="1" customWidth="1"/>
    <col min="4" max="4" width="8.5" style="37" bestFit="1" customWidth="1"/>
    <col min="5" max="16384" width="9" style="28"/>
  </cols>
  <sheetData>
    <row r="1" spans="2:4" s="20" customFormat="1" ht="18" x14ac:dyDescent="0.25">
      <c r="B1" s="18"/>
      <c r="C1" s="18"/>
      <c r="D1" s="19"/>
    </row>
    <row r="2" spans="2:4" s="20" customFormat="1" ht="18" x14ac:dyDescent="0.25">
      <c r="B2" s="21" t="s">
        <v>48</v>
      </c>
      <c r="C2" s="18"/>
      <c r="D2" s="19"/>
    </row>
    <row r="3" spans="2:4" s="20" customFormat="1" ht="18" x14ac:dyDescent="0.25">
      <c r="B3" s="18"/>
      <c r="C3" s="22"/>
      <c r="D3" s="23"/>
    </row>
    <row r="4" spans="2:4" s="20" customFormat="1" ht="18" x14ac:dyDescent="0.25">
      <c r="B4" s="24" t="s">
        <v>0</v>
      </c>
      <c r="C4" s="22"/>
      <c r="D4" s="23"/>
    </row>
    <row r="5" spans="2:4" x14ac:dyDescent="0.2">
      <c r="C5" s="26"/>
      <c r="D5" s="27"/>
    </row>
    <row r="6" spans="2:4" ht="15.75" x14ac:dyDescent="0.25">
      <c r="B6" s="29"/>
      <c r="C6" s="30" t="s">
        <v>49</v>
      </c>
      <c r="D6" s="31"/>
    </row>
    <row r="7" spans="2:4" ht="15.75" x14ac:dyDescent="0.25">
      <c r="B7" s="29"/>
      <c r="C7" s="32" t="s">
        <v>50</v>
      </c>
      <c r="D7" s="33" t="s">
        <v>2</v>
      </c>
    </row>
    <row r="8" spans="2:4" ht="15.75" x14ac:dyDescent="0.25">
      <c r="B8" s="34"/>
      <c r="C8" s="32" t="s">
        <v>51</v>
      </c>
      <c r="D8" s="35"/>
    </row>
    <row r="9" spans="2:4" x14ac:dyDescent="0.2">
      <c r="B9" s="34"/>
      <c r="C9" s="67" t="s">
        <v>120</v>
      </c>
      <c r="D9" s="35">
        <v>1.14855</v>
      </c>
    </row>
    <row r="10" spans="2:4" x14ac:dyDescent="0.2">
      <c r="B10" s="34"/>
      <c r="C10" s="67" t="s">
        <v>121</v>
      </c>
      <c r="D10" s="35">
        <v>0.96399999999999986</v>
      </c>
    </row>
    <row r="11" spans="2:4" ht="15.75" x14ac:dyDescent="0.25">
      <c r="B11" s="34"/>
      <c r="C11" s="29" t="s">
        <v>52</v>
      </c>
      <c r="D11" s="36">
        <f>D9+D10</f>
        <v>2.1125499999999997</v>
      </c>
    </row>
    <row r="12" spans="2:4" ht="15.75" x14ac:dyDescent="0.25">
      <c r="B12" s="34"/>
      <c r="C12" s="30"/>
      <c r="D12" s="35"/>
    </row>
    <row r="13" spans="2:4" ht="15.75" x14ac:dyDescent="0.25">
      <c r="B13" s="34"/>
      <c r="C13" s="30" t="s">
        <v>53</v>
      </c>
      <c r="D13" s="36"/>
    </row>
    <row r="14" spans="2:4" ht="15.75" x14ac:dyDescent="0.25">
      <c r="B14" s="34"/>
      <c r="C14" s="32" t="s">
        <v>50</v>
      </c>
      <c r="D14" s="35"/>
    </row>
    <row r="15" spans="2:4" ht="15.75" x14ac:dyDescent="0.25">
      <c r="B15" s="34"/>
      <c r="C15" s="32" t="s">
        <v>51</v>
      </c>
      <c r="D15" s="35"/>
    </row>
    <row r="16" spans="2:4" x14ac:dyDescent="0.2">
      <c r="B16" s="34"/>
      <c r="C16" s="67" t="s">
        <v>120</v>
      </c>
      <c r="D16" s="35">
        <v>0</v>
      </c>
    </row>
    <row r="17" spans="2:4" ht="15.75" x14ac:dyDescent="0.25">
      <c r="B17" s="34"/>
      <c r="C17" s="29" t="s">
        <v>54</v>
      </c>
      <c r="D17" s="36">
        <f>D16</f>
        <v>0</v>
      </c>
    </row>
    <row r="18" spans="2:4" ht="15.75" x14ac:dyDescent="0.25">
      <c r="C18" s="32"/>
    </row>
    <row r="19" spans="2:4" ht="15.75" x14ac:dyDescent="0.25">
      <c r="C19" s="32" t="s">
        <v>55</v>
      </c>
      <c r="D19" s="36"/>
    </row>
    <row r="20" spans="2:4" ht="15.75" x14ac:dyDescent="0.25">
      <c r="C20" s="38" t="s">
        <v>56</v>
      </c>
      <c r="D20" s="36">
        <v>0</v>
      </c>
    </row>
    <row r="21" spans="2:4" ht="15.75" x14ac:dyDescent="0.25">
      <c r="C21" s="38"/>
      <c r="D21" s="36"/>
    </row>
    <row r="22" spans="2:4" ht="15.75" x14ac:dyDescent="0.25">
      <c r="C22" s="32" t="s">
        <v>57</v>
      </c>
    </row>
    <row r="23" spans="2:4" ht="15.75" x14ac:dyDescent="0.25">
      <c r="C23" s="38" t="s">
        <v>58</v>
      </c>
      <c r="D23" s="36">
        <v>0</v>
      </c>
    </row>
    <row r="24" spans="2:4" ht="15.75" x14ac:dyDescent="0.25">
      <c r="C24" s="32"/>
      <c r="D24" s="36"/>
    </row>
    <row r="25" spans="2:4" ht="15.75" x14ac:dyDescent="0.25">
      <c r="C25" s="32" t="s">
        <v>59</v>
      </c>
      <c r="D25" s="39">
        <v>1.9340000000000002</v>
      </c>
    </row>
    <row r="26" spans="2:4" ht="15.75" x14ac:dyDescent="0.25">
      <c r="C26" s="32"/>
    </row>
    <row r="27" spans="2:4" ht="15.75" x14ac:dyDescent="0.25">
      <c r="C27" s="32" t="s">
        <v>60</v>
      </c>
      <c r="D27" s="36"/>
    </row>
    <row r="28" spans="2:4" ht="15.75" x14ac:dyDescent="0.25">
      <c r="C28" s="40" t="s">
        <v>61</v>
      </c>
      <c r="D28" s="36">
        <v>0</v>
      </c>
    </row>
    <row r="29" spans="2:4" ht="15.75" x14ac:dyDescent="0.25">
      <c r="C29" s="30"/>
      <c r="D29" s="41"/>
    </row>
    <row r="30" spans="2:4" ht="15.75" x14ac:dyDescent="0.25">
      <c r="C30" s="32" t="s">
        <v>62</v>
      </c>
    </row>
    <row r="31" spans="2:4" ht="15.75" x14ac:dyDescent="0.25">
      <c r="C31" s="40" t="s">
        <v>63</v>
      </c>
      <c r="D31" s="36">
        <v>0</v>
      </c>
    </row>
    <row r="33" spans="3:4" ht="15.75" x14ac:dyDescent="0.25">
      <c r="C33" s="32" t="s">
        <v>64</v>
      </c>
      <c r="D33" s="41"/>
    </row>
    <row r="34" spans="3:4" ht="15.75" x14ac:dyDescent="0.25">
      <c r="C34" s="40" t="s">
        <v>65</v>
      </c>
      <c r="D34" s="36">
        <v>0</v>
      </c>
    </row>
    <row r="36" spans="3:4" ht="15.75" x14ac:dyDescent="0.25">
      <c r="C36" s="30" t="s">
        <v>66</v>
      </c>
      <c r="D36" s="41">
        <f>D11+D17+D25</f>
        <v>4.0465499999999999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09866D-5E48-4823-8D35-115172ADB02D}">
  <sheetPr codeName="Sheet5">
    <tabColor rgb="FF002060"/>
  </sheetPr>
  <dimension ref="A1:D66"/>
  <sheetViews>
    <sheetView showGridLines="0" rightToLeft="1" topLeftCell="A40" zoomScale="87" zoomScaleNormal="87" workbookViewId="0">
      <selection activeCell="B69" sqref="B69"/>
    </sheetView>
  </sheetViews>
  <sheetFormatPr defaultColWidth="9" defaultRowHeight="15" x14ac:dyDescent="0.2"/>
  <cols>
    <col min="1" max="1" width="4.625" style="25" customWidth="1"/>
    <col min="2" max="2" width="71.5" style="28" bestFit="1" customWidth="1"/>
    <col min="3" max="3" width="14.375" style="37" bestFit="1" customWidth="1"/>
    <col min="4" max="4" width="9" style="37"/>
    <col min="5" max="16384" width="9" style="28"/>
  </cols>
  <sheetData>
    <row r="1" spans="1:4" s="20" customFormat="1" ht="18" x14ac:dyDescent="0.25">
      <c r="A1" s="43"/>
      <c r="C1" s="19"/>
      <c r="D1" s="19"/>
    </row>
    <row r="2" spans="1:4" s="20" customFormat="1" ht="18" x14ac:dyDescent="0.25">
      <c r="A2" s="43"/>
      <c r="B2" s="44" t="s">
        <v>67</v>
      </c>
      <c r="C2" s="19"/>
      <c r="D2" s="19"/>
    </row>
    <row r="3" spans="1:4" s="20" customFormat="1" ht="18" x14ac:dyDescent="0.25">
      <c r="A3" s="43"/>
      <c r="B3" s="22"/>
      <c r="C3" s="19"/>
      <c r="D3" s="19"/>
    </row>
    <row r="4" spans="1:4" s="20" customFormat="1" ht="18" x14ac:dyDescent="0.25">
      <c r="A4" s="43"/>
      <c r="B4" s="45" t="s">
        <v>0</v>
      </c>
      <c r="C4" s="19"/>
      <c r="D4" s="19"/>
    </row>
    <row r="6" spans="1:4" ht="15.75" x14ac:dyDescent="0.25">
      <c r="B6" s="32" t="s">
        <v>68</v>
      </c>
      <c r="C6" s="33" t="s">
        <v>2</v>
      </c>
    </row>
    <row r="7" spans="1:4" x14ac:dyDescent="0.2">
      <c r="B7" s="46" t="s">
        <v>68</v>
      </c>
      <c r="C7" s="47">
        <v>0</v>
      </c>
    </row>
    <row r="8" spans="1:4" ht="15.75" x14ac:dyDescent="0.25">
      <c r="B8" s="38" t="s">
        <v>69</v>
      </c>
      <c r="C8" s="48">
        <v>0</v>
      </c>
    </row>
    <row r="9" spans="1:4" ht="15.75" x14ac:dyDescent="0.25">
      <c r="B9" s="32"/>
      <c r="C9" s="48"/>
    </row>
    <row r="10" spans="1:4" ht="15.75" x14ac:dyDescent="0.25">
      <c r="B10" s="32" t="s">
        <v>70</v>
      </c>
      <c r="C10" s="48"/>
    </row>
    <row r="11" spans="1:4" ht="15.75" x14ac:dyDescent="0.2">
      <c r="B11" s="49" t="s">
        <v>71</v>
      </c>
      <c r="C11" s="48">
        <v>0</v>
      </c>
    </row>
    <row r="12" spans="1:4" ht="15.75" x14ac:dyDescent="0.2">
      <c r="B12" s="50"/>
      <c r="C12" s="47"/>
    </row>
    <row r="13" spans="1:4" ht="15.75" x14ac:dyDescent="0.25">
      <c r="B13" s="32" t="s">
        <v>72</v>
      </c>
      <c r="C13" s="47"/>
    </row>
    <row r="14" spans="1:4" ht="15.75" x14ac:dyDescent="0.2">
      <c r="B14" s="49" t="s">
        <v>73</v>
      </c>
      <c r="C14" s="48">
        <v>0</v>
      </c>
    </row>
    <row r="15" spans="1:4" ht="15.75" x14ac:dyDescent="0.25">
      <c r="B15" s="32"/>
      <c r="C15" s="47"/>
    </row>
    <row r="16" spans="1:4" ht="15.75" x14ac:dyDescent="0.25">
      <c r="B16" s="32" t="s">
        <v>74</v>
      </c>
      <c r="C16" s="47"/>
    </row>
    <row r="17" spans="2:3" ht="15.75" x14ac:dyDescent="0.2">
      <c r="B17" s="49" t="s">
        <v>75</v>
      </c>
      <c r="C17" s="48">
        <v>0</v>
      </c>
    </row>
    <row r="18" spans="2:3" x14ac:dyDescent="0.2">
      <c r="B18" s="46"/>
      <c r="C18" s="47"/>
    </row>
    <row r="19" spans="2:3" ht="15.75" x14ac:dyDescent="0.25">
      <c r="B19" s="32" t="s">
        <v>76</v>
      </c>
      <c r="C19" s="47"/>
    </row>
    <row r="20" spans="2:3" ht="15.75" x14ac:dyDescent="0.25">
      <c r="B20" s="32" t="s">
        <v>77</v>
      </c>
      <c r="C20" s="47"/>
    </row>
    <row r="21" spans="2:3" x14ac:dyDescent="0.2">
      <c r="B21" s="46" t="s">
        <v>78</v>
      </c>
      <c r="C21" s="47">
        <v>0.17577606999999995</v>
      </c>
    </row>
    <row r="22" spans="2:3" x14ac:dyDescent="0.2">
      <c r="B22" s="46" t="s">
        <v>79</v>
      </c>
      <c r="C22" s="47">
        <v>0.13502607499999988</v>
      </c>
    </row>
    <row r="23" spans="2:3" x14ac:dyDescent="0.2">
      <c r="B23" s="46" t="s">
        <v>80</v>
      </c>
      <c r="C23" s="47">
        <v>8.1575660999999869E-2</v>
      </c>
    </row>
    <row r="24" spans="2:3" x14ac:dyDescent="0.2">
      <c r="B24" s="46" t="s">
        <v>81</v>
      </c>
      <c r="C24" s="47">
        <v>1.7914797E-2</v>
      </c>
    </row>
    <row r="25" spans="2:3" x14ac:dyDescent="0.2">
      <c r="B25" s="46" t="s">
        <v>82</v>
      </c>
      <c r="C25" s="47">
        <v>3.8550224000000008E-2</v>
      </c>
    </row>
    <row r="26" spans="2:3" x14ac:dyDescent="0.2">
      <c r="B26" s="46" t="s">
        <v>83</v>
      </c>
      <c r="C26" s="47">
        <v>8.5045519000000014E-2</v>
      </c>
    </row>
    <row r="27" spans="2:3" x14ac:dyDescent="0.2">
      <c r="B27" s="46" t="s">
        <v>84</v>
      </c>
      <c r="C27" s="47">
        <v>4.373964800000002E-2</v>
      </c>
    </row>
    <row r="28" spans="2:3" x14ac:dyDescent="0.2">
      <c r="B28" s="46" t="s">
        <v>85</v>
      </c>
      <c r="C28" s="47">
        <v>0.10282106299999999</v>
      </c>
    </row>
    <row r="29" spans="2:3" x14ac:dyDescent="0.2">
      <c r="B29" s="46" t="s">
        <v>86</v>
      </c>
      <c r="C29" s="47">
        <v>0.10998483700000006</v>
      </c>
    </row>
    <row r="30" spans="2:3" x14ac:dyDescent="0.2">
      <c r="B30" s="46" t="s">
        <v>87</v>
      </c>
      <c r="C30" s="47">
        <v>1.6627647000000002E-2</v>
      </c>
    </row>
    <row r="31" spans="2:3" x14ac:dyDescent="0.2">
      <c r="B31" s="46" t="s">
        <v>88</v>
      </c>
      <c r="C31" s="47">
        <v>1.2984749999999999E-3</v>
      </c>
    </row>
    <row r="32" spans="2:3" x14ac:dyDescent="0.2">
      <c r="B32" s="46" t="s">
        <v>89</v>
      </c>
      <c r="C32" s="47">
        <v>4.9520072999999998E-2</v>
      </c>
    </row>
    <row r="33" spans="2:3" x14ac:dyDescent="0.2">
      <c r="B33" s="46" t="s">
        <v>90</v>
      </c>
      <c r="C33" s="47">
        <v>2.4851286000000004E-2</v>
      </c>
    </row>
    <row r="34" spans="2:3" x14ac:dyDescent="0.2">
      <c r="B34" s="46" t="s">
        <v>91</v>
      </c>
      <c r="C34" s="47">
        <v>0.10801432899999996</v>
      </c>
    </row>
    <row r="35" spans="2:3" x14ac:dyDescent="0.2">
      <c r="B35" s="46" t="s">
        <v>92</v>
      </c>
      <c r="C35" s="47">
        <v>1.4887839999999999E-3</v>
      </c>
    </row>
    <row r="36" spans="2:3" x14ac:dyDescent="0.2">
      <c r="B36" s="46" t="s">
        <v>93</v>
      </c>
      <c r="C36" s="47">
        <v>3.948842199999994E-2</v>
      </c>
    </row>
    <row r="37" spans="2:3" x14ac:dyDescent="0.2">
      <c r="B37" s="46" t="s">
        <v>94</v>
      </c>
      <c r="C37" s="47">
        <v>7.7634974999999939E-2</v>
      </c>
    </row>
    <row r="38" spans="2:3" ht="15.75" x14ac:dyDescent="0.25">
      <c r="B38" s="38" t="s">
        <v>95</v>
      </c>
      <c r="C38" s="48">
        <v>1.1093578849999997</v>
      </c>
    </row>
    <row r="39" spans="2:3" ht="15.75" x14ac:dyDescent="0.25">
      <c r="B39" s="32"/>
      <c r="C39" s="36"/>
    </row>
    <row r="40" spans="2:3" ht="15.75" x14ac:dyDescent="0.25">
      <c r="B40" s="32" t="s">
        <v>96</v>
      </c>
      <c r="C40" s="48"/>
    </row>
    <row r="41" spans="2:3" ht="15.75" x14ac:dyDescent="0.25">
      <c r="B41" s="32" t="s">
        <v>97</v>
      </c>
      <c r="C41" s="51"/>
    </row>
    <row r="42" spans="2:3" x14ac:dyDescent="0.2">
      <c r="B42" s="46" t="s">
        <v>79</v>
      </c>
      <c r="C42" s="47">
        <v>4.0624055000000006E-2</v>
      </c>
    </row>
    <row r="43" spans="2:3" x14ac:dyDescent="0.2">
      <c r="B43" s="46" t="s">
        <v>80</v>
      </c>
      <c r="C43" s="47">
        <v>5.192226099999997E-2</v>
      </c>
    </row>
    <row r="44" spans="2:3" ht="15.75" x14ac:dyDescent="0.2">
      <c r="B44" s="49" t="s">
        <v>98</v>
      </c>
      <c r="C44" s="48">
        <v>9.2546315999999976E-2</v>
      </c>
    </row>
    <row r="45" spans="2:3" ht="15.75" x14ac:dyDescent="0.2">
      <c r="B45" s="50"/>
      <c r="C45" s="51"/>
    </row>
    <row r="46" spans="2:3" ht="15.75" x14ac:dyDescent="0.25">
      <c r="B46" s="32" t="s">
        <v>99</v>
      </c>
      <c r="C46" s="36"/>
    </row>
    <row r="47" spans="2:3" ht="15.75" x14ac:dyDescent="0.25">
      <c r="B47" s="32" t="s">
        <v>100</v>
      </c>
    </row>
    <row r="48" spans="2:3" ht="15.75" x14ac:dyDescent="0.25">
      <c r="B48" s="32" t="s">
        <v>101</v>
      </c>
    </row>
    <row r="49" spans="2:3" x14ac:dyDescent="0.2">
      <c r="B49" s="46" t="s">
        <v>102</v>
      </c>
      <c r="C49" s="47" t="s">
        <v>103</v>
      </c>
    </row>
    <row r="50" spans="2:3" ht="15.75" x14ac:dyDescent="0.2">
      <c r="B50" s="50"/>
      <c r="C50" s="51"/>
    </row>
    <row r="51" spans="2:3" ht="15.75" x14ac:dyDescent="0.25">
      <c r="B51" s="32" t="s">
        <v>104</v>
      </c>
    </row>
    <row r="52" spans="2:3" ht="15.75" x14ac:dyDescent="0.25">
      <c r="B52" s="32" t="s">
        <v>105</v>
      </c>
      <c r="C52" s="36"/>
    </row>
    <row r="53" spans="2:3" x14ac:dyDescent="0.2">
      <c r="B53" s="46" t="s">
        <v>106</v>
      </c>
      <c r="C53" s="47">
        <v>3.2724934999999997E-2</v>
      </c>
    </row>
    <row r="54" spans="2:3" x14ac:dyDescent="0.2">
      <c r="B54" s="46" t="s">
        <v>107</v>
      </c>
      <c r="C54" s="47">
        <v>2.6008703000000005E-2</v>
      </c>
    </row>
    <row r="55" spans="2:3" x14ac:dyDescent="0.2">
      <c r="B55" s="46" t="s">
        <v>108</v>
      </c>
      <c r="C55" s="47">
        <v>3.0279248000000012E-2</v>
      </c>
    </row>
    <row r="56" spans="2:3" x14ac:dyDescent="0.2">
      <c r="B56" s="46" t="s">
        <v>109</v>
      </c>
      <c r="C56" s="47">
        <v>2.9068887000000019E-2</v>
      </c>
    </row>
    <row r="57" spans="2:3" ht="15.75" x14ac:dyDescent="0.25">
      <c r="B57" s="38" t="s">
        <v>110</v>
      </c>
      <c r="C57" s="36">
        <v>0.11808177300000003</v>
      </c>
    </row>
    <row r="59" spans="2:3" ht="15.75" x14ac:dyDescent="0.25">
      <c r="B59" s="32" t="s">
        <v>111</v>
      </c>
    </row>
    <row r="60" spans="2:3" ht="15.75" x14ac:dyDescent="0.2">
      <c r="B60" s="49" t="s">
        <v>112</v>
      </c>
      <c r="C60" s="48">
        <v>0</v>
      </c>
    </row>
    <row r="62" spans="2:3" ht="15.75" x14ac:dyDescent="0.2">
      <c r="B62" s="50" t="s">
        <v>113</v>
      </c>
      <c r="C62" s="51">
        <v>1.3199859739999997</v>
      </c>
    </row>
    <row r="63" spans="2:3" ht="15.75" x14ac:dyDescent="0.25">
      <c r="B63" s="32" t="s">
        <v>114</v>
      </c>
    </row>
    <row r="64" spans="2:3" ht="15.75" x14ac:dyDescent="0.25">
      <c r="B64" s="38" t="s">
        <v>115</v>
      </c>
      <c r="C64" s="36">
        <v>0</v>
      </c>
    </row>
    <row r="66" spans="2:3" ht="15.75" x14ac:dyDescent="0.2">
      <c r="B66" s="50" t="s">
        <v>116</v>
      </c>
      <c r="C66" s="51">
        <f>1673725.63/1000</f>
        <v>1673.7256299999999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22AA7D-267D-46DF-A75A-3FED8333E240}">
  <dimension ref="B1:D67"/>
  <sheetViews>
    <sheetView showGridLines="0" rightToLeft="1" tabSelected="1" topLeftCell="B46" workbookViewId="0">
      <selection activeCell="B31" sqref="B31"/>
    </sheetView>
  </sheetViews>
  <sheetFormatPr defaultColWidth="9.125" defaultRowHeight="15" x14ac:dyDescent="0.2"/>
  <cols>
    <col min="1" max="1" width="2.75" style="28" customWidth="1"/>
    <col min="2" max="2" width="5.625" style="65" customWidth="1"/>
    <col min="3" max="3" width="83.5" style="28" customWidth="1"/>
    <col min="4" max="4" width="18.25" style="62" bestFit="1" customWidth="1"/>
    <col min="5" max="16384" width="9.125" style="28"/>
  </cols>
  <sheetData>
    <row r="1" spans="2:4" s="20" customFormat="1" ht="18" x14ac:dyDescent="0.25">
      <c r="B1" s="52"/>
      <c r="D1" s="53"/>
    </row>
    <row r="2" spans="2:4" s="20" customFormat="1" ht="18" customHeight="1" x14ac:dyDescent="0.25">
      <c r="B2" s="54" t="s">
        <v>117</v>
      </c>
      <c r="C2" s="55"/>
      <c r="D2" s="53"/>
    </row>
    <row r="3" spans="2:4" s="20" customFormat="1" ht="18" customHeight="1" x14ac:dyDescent="0.25">
      <c r="B3" s="52"/>
      <c r="D3" s="53"/>
    </row>
    <row r="4" spans="2:4" s="20" customFormat="1" ht="18" customHeight="1" x14ac:dyDescent="0.25">
      <c r="B4" s="56" t="s">
        <v>1</v>
      </c>
      <c r="C4" s="55"/>
      <c r="D4" s="57" t="s">
        <v>2</v>
      </c>
    </row>
    <row r="5" spans="2:4" ht="18" customHeight="1" x14ac:dyDescent="0.25">
      <c r="B5" s="58"/>
      <c r="C5" s="59"/>
      <c r="D5" s="60"/>
    </row>
    <row r="6" spans="2:4" ht="18" customHeight="1" x14ac:dyDescent="0.25">
      <c r="B6" s="61" t="s">
        <v>3</v>
      </c>
    </row>
    <row r="7" spans="2:4" ht="18" customHeight="1" x14ac:dyDescent="0.2">
      <c r="B7" s="63" t="s">
        <v>4</v>
      </c>
      <c r="D7" s="64">
        <v>0.30019000000000001</v>
      </c>
    </row>
    <row r="8" spans="2:4" ht="18" customHeight="1" x14ac:dyDescent="0.2">
      <c r="C8" s="28" t="s">
        <v>5</v>
      </c>
      <c r="D8" s="62">
        <v>0</v>
      </c>
    </row>
    <row r="9" spans="2:4" ht="18" customHeight="1" x14ac:dyDescent="0.2">
      <c r="C9" s="28" t="s">
        <v>6</v>
      </c>
      <c r="D9" s="62">
        <v>0.30019000000000001</v>
      </c>
    </row>
    <row r="10" spans="2:4" ht="18" customHeight="1" x14ac:dyDescent="0.25">
      <c r="C10" s="38"/>
    </row>
    <row r="11" spans="2:4" ht="18" customHeight="1" x14ac:dyDescent="0.2">
      <c r="B11" s="63" t="s">
        <v>7</v>
      </c>
      <c r="D11" s="64">
        <v>0</v>
      </c>
    </row>
    <row r="12" spans="2:4" ht="18" customHeight="1" x14ac:dyDescent="0.2">
      <c r="C12" s="65" t="s">
        <v>8</v>
      </c>
      <c r="D12" s="62">
        <v>0</v>
      </c>
    </row>
    <row r="13" spans="2:4" ht="18" customHeight="1" x14ac:dyDescent="0.2">
      <c r="C13" s="65" t="s">
        <v>9</v>
      </c>
      <c r="D13" s="62">
        <v>0</v>
      </c>
    </row>
    <row r="14" spans="2:4" ht="18" customHeight="1" x14ac:dyDescent="0.2">
      <c r="C14" s="65"/>
    </row>
    <row r="15" spans="2:4" ht="18" customHeight="1" x14ac:dyDescent="0.2">
      <c r="B15" s="63" t="s">
        <v>10</v>
      </c>
      <c r="D15" s="64">
        <v>0</v>
      </c>
    </row>
    <row r="16" spans="2:4" ht="18" customHeight="1" x14ac:dyDescent="0.2">
      <c r="C16" s="65" t="s">
        <v>11</v>
      </c>
      <c r="D16" s="62">
        <v>0</v>
      </c>
    </row>
    <row r="17" spans="2:4" ht="18" customHeight="1" x14ac:dyDescent="0.2">
      <c r="C17" s="65" t="s">
        <v>12</v>
      </c>
      <c r="D17" s="62">
        <v>0</v>
      </c>
    </row>
    <row r="18" spans="2:4" ht="18" customHeight="1" x14ac:dyDescent="0.2"/>
    <row r="19" spans="2:4" ht="18" customHeight="1" x14ac:dyDescent="0.2">
      <c r="B19" s="63" t="s">
        <v>13</v>
      </c>
      <c r="D19" s="62">
        <v>7.1999999999999995E-2</v>
      </c>
    </row>
    <row r="20" spans="2:4" ht="18" customHeight="1" x14ac:dyDescent="0.2">
      <c r="B20" s="63"/>
    </row>
    <row r="21" spans="2:4" ht="18" customHeight="1" x14ac:dyDescent="0.2">
      <c r="B21" s="63" t="s">
        <v>14</v>
      </c>
      <c r="D21" s="62">
        <v>0</v>
      </c>
    </row>
    <row r="22" spans="2:4" ht="18" customHeight="1" x14ac:dyDescent="0.2">
      <c r="B22" s="63"/>
    </row>
    <row r="23" spans="2:4" ht="18" customHeight="1" x14ac:dyDescent="0.2">
      <c r="B23" s="63" t="s">
        <v>15</v>
      </c>
      <c r="D23" s="62">
        <v>0</v>
      </c>
    </row>
    <row r="24" spans="2:4" ht="18" customHeight="1" x14ac:dyDescent="0.2">
      <c r="B24" s="63"/>
    </row>
    <row r="25" spans="2:4" ht="18" customHeight="1" x14ac:dyDescent="0.2">
      <c r="B25" s="63" t="s">
        <v>16</v>
      </c>
      <c r="D25" s="62">
        <f>D7+D19</f>
        <v>0.37219000000000002</v>
      </c>
    </row>
    <row r="26" spans="2:4" ht="18" customHeight="1" x14ac:dyDescent="0.2">
      <c r="B26" s="63"/>
    </row>
    <row r="27" spans="2:4" ht="18" customHeight="1" x14ac:dyDescent="0.2">
      <c r="B27" s="63" t="s">
        <v>17</v>
      </c>
      <c r="D27" s="62">
        <v>571.78084999999999</v>
      </c>
    </row>
    <row r="28" spans="2:4" ht="18" customHeight="1" x14ac:dyDescent="0.2">
      <c r="C28" s="28" t="s">
        <v>18</v>
      </c>
      <c r="D28" s="62">
        <v>903.49615000000006</v>
      </c>
    </row>
    <row r="29" spans="2:4" ht="18" customHeight="1" x14ac:dyDescent="0.2">
      <c r="C29" s="28" t="s">
        <v>19</v>
      </c>
      <c r="D29" s="62">
        <v>240.06555</v>
      </c>
    </row>
    <row r="30" spans="2:4" ht="18" customHeight="1" x14ac:dyDescent="0.2"/>
    <row r="31" spans="2:4" ht="18" customHeight="1" x14ac:dyDescent="0.2">
      <c r="B31" s="63" t="s">
        <v>20</v>
      </c>
      <c r="D31" s="66">
        <f>D25/D27</f>
        <v>6.5093120904626315E-4</v>
      </c>
    </row>
    <row r="32" spans="2:4" ht="18" customHeight="1" x14ac:dyDescent="0.2">
      <c r="B32" s="63"/>
    </row>
    <row r="33" spans="2:4" ht="18" customHeight="1" x14ac:dyDescent="0.25">
      <c r="B33" s="58" t="s">
        <v>21</v>
      </c>
    </row>
    <row r="34" spans="2:4" ht="18" customHeight="1" x14ac:dyDescent="0.2">
      <c r="B34" s="63" t="s">
        <v>22</v>
      </c>
      <c r="D34" s="62">
        <v>0</v>
      </c>
    </row>
    <row r="35" spans="2:4" ht="18" customHeight="1" x14ac:dyDescent="0.2">
      <c r="B35" s="63"/>
    </row>
    <row r="36" spans="2:4" ht="18" customHeight="1" x14ac:dyDescent="0.25">
      <c r="B36" s="58" t="s">
        <v>21</v>
      </c>
    </row>
    <row r="37" spans="2:4" ht="18" customHeight="1" x14ac:dyDescent="0.2">
      <c r="B37" s="63" t="s">
        <v>23</v>
      </c>
      <c r="D37" s="62">
        <v>0.10764721300000007</v>
      </c>
    </row>
    <row r="38" spans="2:4" ht="18" customHeight="1" x14ac:dyDescent="0.2">
      <c r="C38" s="63" t="s">
        <v>24</v>
      </c>
      <c r="D38" s="62">
        <v>0</v>
      </c>
    </row>
    <row r="39" spans="2:4" ht="18" customHeight="1" x14ac:dyDescent="0.2">
      <c r="C39" s="63" t="s">
        <v>25</v>
      </c>
      <c r="D39" s="62">
        <v>0</v>
      </c>
    </row>
    <row r="40" spans="2:4" ht="18" customHeight="1" x14ac:dyDescent="0.2">
      <c r="C40" s="63" t="s">
        <v>26</v>
      </c>
      <c r="D40" s="62">
        <v>0</v>
      </c>
    </row>
    <row r="41" spans="2:4" ht="18" customHeight="1" x14ac:dyDescent="0.2">
      <c r="C41" s="63" t="s">
        <v>27</v>
      </c>
      <c r="D41" s="62">
        <v>0</v>
      </c>
    </row>
    <row r="42" spans="2:4" ht="18" customHeight="1" x14ac:dyDescent="0.2">
      <c r="C42" s="63" t="s">
        <v>28</v>
      </c>
      <c r="D42" s="62">
        <v>1.8351308000000004E-2</v>
      </c>
    </row>
    <row r="43" spans="2:4" ht="18" customHeight="1" x14ac:dyDescent="0.2">
      <c r="C43" s="63" t="s">
        <v>29</v>
      </c>
    </row>
    <row r="44" spans="2:4" ht="18" customHeight="1" x14ac:dyDescent="0.2">
      <c r="C44" s="63" t="s">
        <v>30</v>
      </c>
      <c r="D44" s="62">
        <v>8.8125063000000073E-2</v>
      </c>
    </row>
    <row r="45" spans="2:4" ht="18" customHeight="1" x14ac:dyDescent="0.2">
      <c r="C45" s="63" t="s">
        <v>31</v>
      </c>
    </row>
    <row r="46" spans="2:4" ht="18" customHeight="1" x14ac:dyDescent="0.2">
      <c r="C46" s="28" t="s">
        <v>32</v>
      </c>
      <c r="D46" s="62">
        <v>0</v>
      </c>
    </row>
    <row r="47" spans="2:4" ht="18" customHeight="1" x14ac:dyDescent="0.2">
      <c r="C47" s="28" t="s">
        <v>33</v>
      </c>
    </row>
    <row r="48" spans="2:4" ht="18" customHeight="1" x14ac:dyDescent="0.2">
      <c r="C48" s="28" t="s">
        <v>34</v>
      </c>
      <c r="D48" s="62">
        <v>1.1708420000000001E-3</v>
      </c>
    </row>
    <row r="49" spans="2:4" ht="18" customHeight="1" x14ac:dyDescent="0.2">
      <c r="C49" s="28" t="s">
        <v>33</v>
      </c>
    </row>
    <row r="50" spans="2:4" ht="18" customHeight="1" x14ac:dyDescent="0.2">
      <c r="C50" s="28" t="s">
        <v>35</v>
      </c>
      <c r="D50" s="62">
        <v>0</v>
      </c>
    </row>
    <row r="51" spans="2:4" ht="18" customHeight="1" x14ac:dyDescent="0.2"/>
    <row r="52" spans="2:4" ht="18" customHeight="1" x14ac:dyDescent="0.2">
      <c r="B52" s="63" t="s">
        <v>36</v>
      </c>
      <c r="D52" s="66">
        <v>4.4840758284560224E-4</v>
      </c>
    </row>
    <row r="53" spans="2:4" ht="18" customHeight="1" x14ac:dyDescent="0.2">
      <c r="B53" s="63" t="s">
        <v>37</v>
      </c>
      <c r="D53" s="66">
        <v>1.5E-3</v>
      </c>
    </row>
    <row r="54" spans="2:4" ht="18" customHeight="1" x14ac:dyDescent="0.2">
      <c r="B54" s="63" t="s">
        <v>38</v>
      </c>
      <c r="D54" s="66">
        <v>1.0515924171543979E-3</v>
      </c>
    </row>
    <row r="55" spans="2:4" ht="18" customHeight="1" x14ac:dyDescent="0.2">
      <c r="B55" s="63"/>
    </row>
    <row r="56" spans="2:4" ht="18" customHeight="1" x14ac:dyDescent="0.2">
      <c r="B56" s="63" t="s">
        <v>39</v>
      </c>
      <c r="D56" s="62">
        <v>0</v>
      </c>
    </row>
    <row r="57" spans="2:4" ht="18" customHeight="1" x14ac:dyDescent="0.2">
      <c r="B57" s="63" t="s">
        <v>40</v>
      </c>
      <c r="D57" s="66">
        <v>4.4840758284560224E-4</v>
      </c>
    </row>
    <row r="58" spans="2:4" ht="18" customHeight="1" x14ac:dyDescent="0.2">
      <c r="B58" s="63"/>
    </row>
    <row r="59" spans="2:4" ht="18" customHeight="1" x14ac:dyDescent="0.25">
      <c r="B59" s="58" t="s">
        <v>41</v>
      </c>
    </row>
    <row r="60" spans="2:4" ht="18" customHeight="1" x14ac:dyDescent="0.2">
      <c r="B60" s="63" t="s">
        <v>42</v>
      </c>
      <c r="D60" s="62">
        <v>0.62683721299999995</v>
      </c>
    </row>
    <row r="61" spans="2:4" ht="18" customHeight="1" x14ac:dyDescent="0.2">
      <c r="B61" s="63"/>
    </row>
    <row r="62" spans="2:4" ht="18" customHeight="1" x14ac:dyDescent="0.2">
      <c r="B62" s="63" t="s">
        <v>43</v>
      </c>
      <c r="D62" s="66">
        <v>1.0962892741161233E-3</v>
      </c>
    </row>
    <row r="63" spans="2:4" ht="18" customHeight="1" x14ac:dyDescent="0.2">
      <c r="B63" s="63"/>
    </row>
    <row r="64" spans="2:4" ht="18" customHeight="1" x14ac:dyDescent="0.25">
      <c r="B64" s="58" t="s">
        <v>44</v>
      </c>
    </row>
    <row r="65" spans="2:4" ht="18" customHeight="1" x14ac:dyDescent="0.2">
      <c r="B65" s="63" t="s">
        <v>45</v>
      </c>
      <c r="D65" s="66">
        <v>1.5E-3</v>
      </c>
    </row>
    <row r="66" spans="2:4" ht="18" customHeight="1" x14ac:dyDescent="0.2">
      <c r="B66" s="63" t="s">
        <v>46</v>
      </c>
    </row>
    <row r="67" spans="2:4" ht="18" customHeight="1" x14ac:dyDescent="0.2">
      <c r="B67" s="63" t="s">
        <v>47</v>
      </c>
      <c r="D67" s="66">
        <f>D31+D65</f>
        <v>2.150931209046263E-3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81EC6E-E6F4-4F06-B958-05D5B16FC8A2}">
  <dimension ref="B1:D67"/>
  <sheetViews>
    <sheetView showGridLines="0" rightToLeft="1" topLeftCell="C22" workbookViewId="0">
      <selection activeCell="C51" sqref="C51"/>
    </sheetView>
  </sheetViews>
  <sheetFormatPr defaultColWidth="9.125" defaultRowHeight="15" x14ac:dyDescent="0.2"/>
  <cols>
    <col min="1" max="1" width="2.75" style="28" customWidth="1"/>
    <col min="2" max="2" width="5.625" style="65" customWidth="1"/>
    <col min="3" max="3" width="97.875" style="28" customWidth="1"/>
    <col min="4" max="4" width="18.25" style="62" bestFit="1" customWidth="1"/>
    <col min="5" max="16384" width="9.125" style="28"/>
  </cols>
  <sheetData>
    <row r="1" spans="2:4" s="20" customFormat="1" ht="18" x14ac:dyDescent="0.25">
      <c r="B1" s="52"/>
      <c r="D1" s="53"/>
    </row>
    <row r="2" spans="2:4" s="20" customFormat="1" ht="18" customHeight="1" x14ac:dyDescent="0.25">
      <c r="B2" s="54" t="s">
        <v>118</v>
      </c>
      <c r="C2" s="55"/>
      <c r="D2" s="53"/>
    </row>
    <row r="3" spans="2:4" s="20" customFormat="1" ht="18" customHeight="1" x14ac:dyDescent="0.25">
      <c r="B3" s="52"/>
      <c r="D3" s="53"/>
    </row>
    <row r="4" spans="2:4" s="20" customFormat="1" ht="18" customHeight="1" x14ac:dyDescent="0.25">
      <c r="B4" s="56" t="s">
        <v>1</v>
      </c>
      <c r="C4" s="55"/>
      <c r="D4" s="57" t="s">
        <v>2</v>
      </c>
    </row>
    <row r="5" spans="2:4" ht="18" customHeight="1" x14ac:dyDescent="0.25">
      <c r="B5" s="58"/>
      <c r="C5" s="59"/>
      <c r="D5" s="60"/>
    </row>
    <row r="6" spans="2:4" ht="18" customHeight="1" x14ac:dyDescent="0.25">
      <c r="B6" s="61" t="s">
        <v>3</v>
      </c>
    </row>
    <row r="7" spans="2:4" ht="18" customHeight="1" x14ac:dyDescent="0.2">
      <c r="B7" s="63" t="s">
        <v>4</v>
      </c>
      <c r="D7" s="64">
        <v>0.87386999999999992</v>
      </c>
    </row>
    <row r="8" spans="2:4" ht="18" customHeight="1" x14ac:dyDescent="0.2">
      <c r="C8" s="28" t="s">
        <v>5</v>
      </c>
      <c r="D8" s="62">
        <v>0</v>
      </c>
    </row>
    <row r="9" spans="2:4" ht="18" customHeight="1" x14ac:dyDescent="0.2">
      <c r="C9" s="28" t="s">
        <v>6</v>
      </c>
      <c r="D9" s="62">
        <v>0.87386999999999992</v>
      </c>
    </row>
    <row r="10" spans="2:4" ht="18" customHeight="1" x14ac:dyDescent="0.25">
      <c r="C10" s="38"/>
    </row>
    <row r="11" spans="2:4" ht="18" customHeight="1" x14ac:dyDescent="0.2">
      <c r="B11" s="63" t="s">
        <v>7</v>
      </c>
      <c r="D11" s="64">
        <v>0</v>
      </c>
    </row>
    <row r="12" spans="2:4" ht="18" customHeight="1" x14ac:dyDescent="0.2">
      <c r="C12" s="65" t="s">
        <v>8</v>
      </c>
      <c r="D12" s="62">
        <v>0</v>
      </c>
    </row>
    <row r="13" spans="2:4" ht="18" customHeight="1" x14ac:dyDescent="0.2">
      <c r="C13" s="65" t="s">
        <v>9</v>
      </c>
      <c r="D13" s="62">
        <v>0</v>
      </c>
    </row>
    <row r="14" spans="2:4" ht="18" customHeight="1" x14ac:dyDescent="0.2">
      <c r="C14" s="65"/>
    </row>
    <row r="15" spans="2:4" ht="18" customHeight="1" x14ac:dyDescent="0.2">
      <c r="B15" s="63" t="s">
        <v>10</v>
      </c>
      <c r="D15" s="64">
        <v>0</v>
      </c>
    </row>
    <row r="16" spans="2:4" ht="18" customHeight="1" x14ac:dyDescent="0.2">
      <c r="C16" s="65" t="s">
        <v>11</v>
      </c>
      <c r="D16" s="62">
        <v>0</v>
      </c>
    </row>
    <row r="17" spans="2:4" ht="18" customHeight="1" x14ac:dyDescent="0.2">
      <c r="C17" s="65" t="s">
        <v>12</v>
      </c>
      <c r="D17" s="62">
        <v>0</v>
      </c>
    </row>
    <row r="18" spans="2:4" ht="18" customHeight="1" x14ac:dyDescent="0.2"/>
    <row r="19" spans="2:4" ht="18" customHeight="1" x14ac:dyDescent="0.2">
      <c r="B19" s="63" t="s">
        <v>13</v>
      </c>
      <c r="D19" s="62">
        <v>0.29799999999999999</v>
      </c>
    </row>
    <row r="20" spans="2:4" ht="18" customHeight="1" x14ac:dyDescent="0.2">
      <c r="B20" s="63"/>
    </row>
    <row r="21" spans="2:4" ht="18" customHeight="1" x14ac:dyDescent="0.2">
      <c r="B21" s="63" t="s">
        <v>14</v>
      </c>
      <c r="D21" s="62">
        <v>0</v>
      </c>
    </row>
    <row r="22" spans="2:4" ht="18" customHeight="1" x14ac:dyDescent="0.2">
      <c r="B22" s="63"/>
    </row>
    <row r="23" spans="2:4" ht="18" customHeight="1" x14ac:dyDescent="0.2">
      <c r="B23" s="63" t="s">
        <v>15</v>
      </c>
      <c r="D23" s="62">
        <v>0</v>
      </c>
    </row>
    <row r="24" spans="2:4" ht="18" customHeight="1" x14ac:dyDescent="0.2">
      <c r="B24" s="63"/>
    </row>
    <row r="25" spans="2:4" ht="18" customHeight="1" x14ac:dyDescent="0.2">
      <c r="B25" s="63" t="s">
        <v>16</v>
      </c>
      <c r="D25" s="62">
        <f>D7+D19</f>
        <v>1.17187</v>
      </c>
    </row>
    <row r="26" spans="2:4" ht="18" customHeight="1" x14ac:dyDescent="0.2">
      <c r="B26" s="63"/>
    </row>
    <row r="27" spans="2:4" ht="18" customHeight="1" x14ac:dyDescent="0.2">
      <c r="B27" s="63" t="s">
        <v>17</v>
      </c>
      <c r="D27" s="62">
        <v>1121.1188950000001</v>
      </c>
    </row>
    <row r="28" spans="2:4" ht="18" customHeight="1" x14ac:dyDescent="0.2">
      <c r="C28" s="28" t="s">
        <v>18</v>
      </c>
      <c r="D28" s="62">
        <v>1843.96443</v>
      </c>
    </row>
    <row r="29" spans="2:4" ht="18" customHeight="1" x14ac:dyDescent="0.2">
      <c r="C29" s="28" t="s">
        <v>19</v>
      </c>
      <c r="D29" s="62">
        <v>398.27335999999997</v>
      </c>
    </row>
    <row r="30" spans="2:4" ht="18" customHeight="1" x14ac:dyDescent="0.2"/>
    <row r="31" spans="2:4" ht="18" customHeight="1" x14ac:dyDescent="0.2">
      <c r="B31" s="63" t="s">
        <v>20</v>
      </c>
      <c r="D31" s="66">
        <f>D25/D27</f>
        <v>1.0452682630061282E-3</v>
      </c>
    </row>
    <row r="32" spans="2:4" ht="18" customHeight="1" x14ac:dyDescent="0.2">
      <c r="B32" s="63"/>
    </row>
    <row r="33" spans="2:4" ht="18" customHeight="1" x14ac:dyDescent="0.25">
      <c r="B33" s="58" t="s">
        <v>21</v>
      </c>
    </row>
    <row r="34" spans="2:4" ht="18" customHeight="1" x14ac:dyDescent="0.2">
      <c r="B34" s="63" t="s">
        <v>22</v>
      </c>
      <c r="D34" s="62">
        <v>0</v>
      </c>
    </row>
    <row r="35" spans="2:4" ht="18" customHeight="1" x14ac:dyDescent="0.2">
      <c r="B35" s="63"/>
    </row>
    <row r="36" spans="2:4" ht="18" customHeight="1" x14ac:dyDescent="0.25">
      <c r="B36" s="58" t="s">
        <v>21</v>
      </c>
    </row>
    <row r="37" spans="2:4" ht="18" customHeight="1" x14ac:dyDescent="0.2">
      <c r="B37" s="63" t="s">
        <v>23</v>
      </c>
      <c r="D37" s="62">
        <v>0.67981951900000004</v>
      </c>
    </row>
    <row r="38" spans="2:4" ht="18" customHeight="1" x14ac:dyDescent="0.2">
      <c r="C38" s="63" t="s">
        <v>24</v>
      </c>
      <c r="D38" s="62">
        <v>0</v>
      </c>
    </row>
    <row r="39" spans="2:4" ht="18" customHeight="1" x14ac:dyDescent="0.2">
      <c r="C39" s="63" t="s">
        <v>25</v>
      </c>
      <c r="D39" s="62">
        <v>0</v>
      </c>
    </row>
    <row r="40" spans="2:4" ht="18" customHeight="1" x14ac:dyDescent="0.2">
      <c r="C40" s="63" t="s">
        <v>26</v>
      </c>
      <c r="D40" s="62">
        <v>0</v>
      </c>
    </row>
    <row r="41" spans="2:4" ht="18" customHeight="1" x14ac:dyDescent="0.2">
      <c r="C41" s="63" t="s">
        <v>27</v>
      </c>
      <c r="D41" s="62">
        <v>0</v>
      </c>
    </row>
    <row r="42" spans="2:4" ht="18" customHeight="1" x14ac:dyDescent="0.2">
      <c r="C42" s="63" t="s">
        <v>28</v>
      </c>
      <c r="D42" s="62">
        <v>7.4195007999999979E-2</v>
      </c>
    </row>
    <row r="43" spans="2:4" ht="18" customHeight="1" x14ac:dyDescent="0.2">
      <c r="C43" s="63" t="s">
        <v>29</v>
      </c>
    </row>
    <row r="44" spans="2:4" ht="18" customHeight="1" x14ac:dyDescent="0.2">
      <c r="C44" s="63" t="s">
        <v>30</v>
      </c>
      <c r="D44" s="62">
        <v>0.48871357999999998</v>
      </c>
    </row>
    <row r="45" spans="2:4" ht="18" customHeight="1" x14ac:dyDescent="0.2">
      <c r="C45" s="63" t="s">
        <v>31</v>
      </c>
    </row>
    <row r="46" spans="2:4" ht="18" customHeight="1" x14ac:dyDescent="0.2">
      <c r="C46" s="28" t="s">
        <v>32</v>
      </c>
      <c r="D46" s="62">
        <v>0</v>
      </c>
    </row>
    <row r="47" spans="2:4" ht="18" customHeight="1" x14ac:dyDescent="0.2">
      <c r="C47" s="28" t="s">
        <v>33</v>
      </c>
    </row>
    <row r="48" spans="2:4" ht="18" customHeight="1" x14ac:dyDescent="0.2">
      <c r="C48" s="28" t="s">
        <v>34</v>
      </c>
      <c r="D48" s="62">
        <v>0.11691093100000004</v>
      </c>
    </row>
    <row r="49" spans="2:4" ht="18" customHeight="1" x14ac:dyDescent="0.2">
      <c r="C49" s="28" t="s">
        <v>33</v>
      </c>
    </row>
    <row r="50" spans="2:4" ht="18" customHeight="1" x14ac:dyDescent="0.2">
      <c r="C50" s="28" t="s">
        <v>35</v>
      </c>
      <c r="D50" s="62">
        <v>0</v>
      </c>
    </row>
    <row r="51" spans="2:4" ht="18" customHeight="1" x14ac:dyDescent="0.2"/>
    <row r="52" spans="2:4" ht="18" customHeight="1" x14ac:dyDescent="0.2">
      <c r="B52" s="63" t="s">
        <v>36</v>
      </c>
      <c r="D52" s="66">
        <v>1.7069168748821164E-3</v>
      </c>
    </row>
    <row r="53" spans="2:4" ht="18" customHeight="1" x14ac:dyDescent="0.2">
      <c r="B53" s="63" t="s">
        <v>37</v>
      </c>
      <c r="D53" s="66">
        <v>2E-3</v>
      </c>
    </row>
    <row r="54" spans="2:4" ht="18" customHeight="1" x14ac:dyDescent="0.2">
      <c r="B54" s="63" t="s">
        <v>38</v>
      </c>
      <c r="D54" s="66">
        <v>2.9308312511788369E-4</v>
      </c>
    </row>
    <row r="55" spans="2:4" ht="18" customHeight="1" x14ac:dyDescent="0.2">
      <c r="B55" s="63"/>
    </row>
    <row r="56" spans="2:4" ht="18" customHeight="1" x14ac:dyDescent="0.2">
      <c r="B56" s="63" t="s">
        <v>39</v>
      </c>
      <c r="D56" s="62">
        <v>0</v>
      </c>
    </row>
    <row r="57" spans="2:4" ht="18" customHeight="1" x14ac:dyDescent="0.2">
      <c r="B57" s="63" t="s">
        <v>40</v>
      </c>
      <c r="D57" s="66">
        <v>1.7069168748821164E-3</v>
      </c>
    </row>
    <row r="58" spans="2:4" ht="18" customHeight="1" x14ac:dyDescent="0.2">
      <c r="B58" s="63"/>
    </row>
    <row r="59" spans="2:4" ht="18" customHeight="1" x14ac:dyDescent="0.25">
      <c r="B59" s="58" t="s">
        <v>41</v>
      </c>
    </row>
    <row r="60" spans="2:4" ht="18" customHeight="1" x14ac:dyDescent="0.2">
      <c r="B60" s="63" t="s">
        <v>42</v>
      </c>
      <c r="D60" s="62">
        <v>2.1456895190000003</v>
      </c>
    </row>
    <row r="61" spans="2:4" ht="18" customHeight="1" x14ac:dyDescent="0.2">
      <c r="B61" s="63"/>
    </row>
    <row r="62" spans="2:4" ht="18" customHeight="1" x14ac:dyDescent="0.2">
      <c r="B62" s="63" t="s">
        <v>43</v>
      </c>
      <c r="D62" s="66">
        <v>1.9138822194233022E-3</v>
      </c>
    </row>
    <row r="63" spans="2:4" ht="18" customHeight="1" x14ac:dyDescent="0.2">
      <c r="B63" s="63"/>
    </row>
    <row r="64" spans="2:4" ht="18" customHeight="1" x14ac:dyDescent="0.25">
      <c r="B64" s="58" t="s">
        <v>44</v>
      </c>
    </row>
    <row r="65" spans="2:4" ht="18" customHeight="1" x14ac:dyDescent="0.2">
      <c r="B65" s="63" t="s">
        <v>45</v>
      </c>
      <c r="D65" s="66">
        <v>1.5E-3</v>
      </c>
    </row>
    <row r="66" spans="2:4" ht="18" customHeight="1" x14ac:dyDescent="0.2">
      <c r="B66" s="63" t="s">
        <v>46</v>
      </c>
    </row>
    <row r="67" spans="2:4" ht="18" customHeight="1" x14ac:dyDescent="0.2">
      <c r="B67" s="63" t="s">
        <v>47</v>
      </c>
      <c r="D67" s="66">
        <f>D65+D31</f>
        <v>2.545268263006128E-3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F3B311-C907-435F-A635-D4C0A479BF8A}">
  <dimension ref="B1:D67"/>
  <sheetViews>
    <sheetView showGridLines="0" rightToLeft="1" topLeftCell="A28" workbookViewId="0">
      <selection activeCell="D37" sqref="D37"/>
    </sheetView>
  </sheetViews>
  <sheetFormatPr defaultColWidth="9.125" defaultRowHeight="15" x14ac:dyDescent="0.2"/>
  <cols>
    <col min="1" max="1" width="2.75" style="28" customWidth="1"/>
    <col min="2" max="2" width="5.625" style="65" customWidth="1"/>
    <col min="3" max="3" width="90.25" style="28" customWidth="1"/>
    <col min="4" max="4" width="18.25" style="62" bestFit="1" customWidth="1"/>
    <col min="5" max="16384" width="9.125" style="28"/>
  </cols>
  <sheetData>
    <row r="1" spans="2:4" s="20" customFormat="1" ht="18" x14ac:dyDescent="0.25">
      <c r="B1" s="52"/>
      <c r="D1" s="53"/>
    </row>
    <row r="2" spans="2:4" s="20" customFormat="1" ht="18" customHeight="1" x14ac:dyDescent="0.25">
      <c r="B2" s="54" t="s">
        <v>119</v>
      </c>
      <c r="C2" s="55"/>
      <c r="D2" s="53"/>
    </row>
    <row r="3" spans="2:4" s="20" customFormat="1" ht="18" customHeight="1" x14ac:dyDescent="0.25">
      <c r="B3" s="52"/>
      <c r="D3" s="53"/>
    </row>
    <row r="4" spans="2:4" s="20" customFormat="1" ht="18" customHeight="1" x14ac:dyDescent="0.25">
      <c r="B4" s="56" t="s">
        <v>1</v>
      </c>
      <c r="C4" s="55"/>
      <c r="D4" s="57" t="s">
        <v>2</v>
      </c>
    </row>
    <row r="5" spans="2:4" ht="18" customHeight="1" x14ac:dyDescent="0.25">
      <c r="B5" s="58"/>
      <c r="C5" s="59"/>
      <c r="D5" s="60"/>
    </row>
    <row r="6" spans="2:4" ht="18" customHeight="1" x14ac:dyDescent="0.25">
      <c r="B6" s="61" t="s">
        <v>3</v>
      </c>
    </row>
    <row r="7" spans="2:4" ht="18" customHeight="1" x14ac:dyDescent="0.2">
      <c r="B7" s="63" t="s">
        <v>4</v>
      </c>
      <c r="D7" s="64">
        <v>0.93849000000000005</v>
      </c>
    </row>
    <row r="8" spans="2:4" ht="18" customHeight="1" x14ac:dyDescent="0.2">
      <c r="C8" s="28" t="s">
        <v>5</v>
      </c>
      <c r="D8" s="62">
        <v>0</v>
      </c>
    </row>
    <row r="9" spans="2:4" ht="18" customHeight="1" x14ac:dyDescent="0.2">
      <c r="C9" s="28" t="s">
        <v>6</v>
      </c>
      <c r="D9" s="62">
        <v>0.93849000000000005</v>
      </c>
    </row>
    <row r="10" spans="2:4" ht="18" customHeight="1" x14ac:dyDescent="0.25">
      <c r="C10" s="38"/>
    </row>
    <row r="11" spans="2:4" ht="18" customHeight="1" x14ac:dyDescent="0.2">
      <c r="B11" s="63" t="s">
        <v>7</v>
      </c>
      <c r="D11" s="64">
        <v>0</v>
      </c>
    </row>
    <row r="12" spans="2:4" ht="18" customHeight="1" x14ac:dyDescent="0.2">
      <c r="C12" s="65" t="s">
        <v>8</v>
      </c>
      <c r="D12" s="62">
        <v>0</v>
      </c>
    </row>
    <row r="13" spans="2:4" ht="18" customHeight="1" x14ac:dyDescent="0.2">
      <c r="C13" s="65" t="s">
        <v>9</v>
      </c>
      <c r="D13" s="62">
        <v>0</v>
      </c>
    </row>
    <row r="14" spans="2:4" ht="18" customHeight="1" x14ac:dyDescent="0.2">
      <c r="C14" s="65"/>
    </row>
    <row r="15" spans="2:4" ht="18" customHeight="1" x14ac:dyDescent="0.2">
      <c r="B15" s="63" t="s">
        <v>10</v>
      </c>
      <c r="D15" s="64">
        <v>0</v>
      </c>
    </row>
    <row r="16" spans="2:4" ht="18" customHeight="1" x14ac:dyDescent="0.2">
      <c r="C16" s="65" t="s">
        <v>11</v>
      </c>
      <c r="D16" s="62">
        <v>0</v>
      </c>
    </row>
    <row r="17" spans="2:4" ht="18" customHeight="1" x14ac:dyDescent="0.2">
      <c r="C17" s="65" t="s">
        <v>12</v>
      </c>
      <c r="D17" s="62">
        <v>0</v>
      </c>
    </row>
    <row r="18" spans="2:4" ht="18" customHeight="1" x14ac:dyDescent="0.2"/>
    <row r="19" spans="2:4" ht="18" customHeight="1" x14ac:dyDescent="0.2">
      <c r="B19" s="63" t="s">
        <v>13</v>
      </c>
      <c r="D19" s="62">
        <v>1.5640000000000001</v>
      </c>
    </row>
    <row r="20" spans="2:4" ht="18" customHeight="1" x14ac:dyDescent="0.2">
      <c r="B20" s="63"/>
    </row>
    <row r="21" spans="2:4" ht="18" customHeight="1" x14ac:dyDescent="0.2">
      <c r="B21" s="63" t="s">
        <v>14</v>
      </c>
      <c r="D21" s="62">
        <v>0</v>
      </c>
    </row>
    <row r="22" spans="2:4" ht="18" customHeight="1" x14ac:dyDescent="0.2">
      <c r="B22" s="63"/>
    </row>
    <row r="23" spans="2:4" ht="18" customHeight="1" x14ac:dyDescent="0.2">
      <c r="B23" s="63" t="s">
        <v>15</v>
      </c>
      <c r="D23" s="62">
        <v>0</v>
      </c>
    </row>
    <row r="24" spans="2:4" ht="18" customHeight="1" x14ac:dyDescent="0.2">
      <c r="B24" s="63"/>
    </row>
    <row r="25" spans="2:4" ht="18" customHeight="1" x14ac:dyDescent="0.2">
      <c r="B25" s="63" t="s">
        <v>16</v>
      </c>
      <c r="D25" s="62">
        <v>2.5024899999999999</v>
      </c>
    </row>
    <row r="26" spans="2:4" ht="18" customHeight="1" x14ac:dyDescent="0.2">
      <c r="B26" s="63"/>
    </row>
    <row r="27" spans="2:4" ht="18" customHeight="1" x14ac:dyDescent="0.2">
      <c r="B27" s="63" t="s">
        <v>17</v>
      </c>
      <c r="D27" s="62">
        <v>1668.1788899999999</v>
      </c>
    </row>
    <row r="28" spans="2:4" ht="18" customHeight="1" x14ac:dyDescent="0.2">
      <c r="C28" s="28" t="s">
        <v>18</v>
      </c>
      <c r="D28" s="62">
        <v>2300.9710599999999</v>
      </c>
    </row>
    <row r="29" spans="2:4" ht="18" customHeight="1" x14ac:dyDescent="0.2">
      <c r="C29" s="28" t="s">
        <v>19</v>
      </c>
      <c r="D29" s="62">
        <v>1035.38672</v>
      </c>
    </row>
    <row r="30" spans="2:4" ht="18" customHeight="1" x14ac:dyDescent="0.2"/>
    <row r="31" spans="2:4" ht="18" customHeight="1" x14ac:dyDescent="0.2">
      <c r="B31" s="63" t="s">
        <v>20</v>
      </c>
      <c r="D31" s="66">
        <v>1.5001328784348782E-3</v>
      </c>
    </row>
    <row r="32" spans="2:4" ht="18" customHeight="1" x14ac:dyDescent="0.2">
      <c r="B32" s="63"/>
    </row>
    <row r="33" spans="2:4" ht="18" customHeight="1" x14ac:dyDescent="0.25">
      <c r="B33" s="58" t="s">
        <v>21</v>
      </c>
    </row>
    <row r="34" spans="2:4" ht="18" customHeight="1" x14ac:dyDescent="0.2">
      <c r="B34" s="63" t="s">
        <v>22</v>
      </c>
      <c r="D34" s="62">
        <v>0</v>
      </c>
    </row>
    <row r="35" spans="2:4" ht="18" customHeight="1" x14ac:dyDescent="0.2">
      <c r="B35" s="63"/>
    </row>
    <row r="36" spans="2:4" ht="18" customHeight="1" x14ac:dyDescent="0.25">
      <c r="B36" s="58" t="s">
        <v>21</v>
      </c>
    </row>
    <row r="37" spans="2:4" ht="18" customHeight="1" x14ac:dyDescent="0.2">
      <c r="B37" s="63" t="s">
        <v>23</v>
      </c>
      <c r="D37" s="62">
        <v>0.53251924199999978</v>
      </c>
    </row>
    <row r="38" spans="2:4" ht="18" customHeight="1" x14ac:dyDescent="0.2">
      <c r="C38" s="63" t="s">
        <v>24</v>
      </c>
      <c r="D38" s="62">
        <v>0</v>
      </c>
    </row>
    <row r="39" spans="2:4" ht="18" customHeight="1" x14ac:dyDescent="0.2">
      <c r="C39" s="63" t="s">
        <v>25</v>
      </c>
      <c r="D39" s="62">
        <v>0</v>
      </c>
    </row>
    <row r="40" spans="2:4" ht="18" customHeight="1" x14ac:dyDescent="0.2">
      <c r="C40" s="63" t="s">
        <v>26</v>
      </c>
      <c r="D40" s="62">
        <v>0</v>
      </c>
    </row>
    <row r="41" spans="2:4" ht="18" customHeight="1" x14ac:dyDescent="0.2">
      <c r="C41" s="63" t="s">
        <v>27</v>
      </c>
      <c r="D41" s="62">
        <v>0</v>
      </c>
    </row>
    <row r="42" spans="2:4" ht="18" customHeight="1" x14ac:dyDescent="0.2">
      <c r="C42" s="63" t="s">
        <v>28</v>
      </c>
      <c r="D42" s="62">
        <v>0</v>
      </c>
    </row>
    <row r="43" spans="2:4" ht="18" customHeight="1" x14ac:dyDescent="0.2">
      <c r="C43" s="63" t="s">
        <v>29</v>
      </c>
    </row>
    <row r="44" spans="2:4" ht="18" customHeight="1" x14ac:dyDescent="0.2">
      <c r="C44" s="63" t="s">
        <v>30</v>
      </c>
      <c r="D44" s="62">
        <v>0.53251924199999978</v>
      </c>
    </row>
    <row r="45" spans="2:4" ht="18" customHeight="1" x14ac:dyDescent="0.2">
      <c r="C45" s="63" t="s">
        <v>31</v>
      </c>
    </row>
    <row r="46" spans="2:4" ht="18" customHeight="1" x14ac:dyDescent="0.2">
      <c r="C46" s="28" t="s">
        <v>32</v>
      </c>
      <c r="D46" s="62">
        <v>0</v>
      </c>
    </row>
    <row r="47" spans="2:4" ht="18" customHeight="1" x14ac:dyDescent="0.2">
      <c r="C47" s="28" t="s">
        <v>33</v>
      </c>
    </row>
    <row r="48" spans="2:4" ht="18" customHeight="1" x14ac:dyDescent="0.2">
      <c r="C48" s="28" t="s">
        <v>34</v>
      </c>
      <c r="D48" s="62">
        <v>0</v>
      </c>
    </row>
    <row r="49" spans="2:4" ht="18" customHeight="1" x14ac:dyDescent="0.2">
      <c r="C49" s="28" t="s">
        <v>33</v>
      </c>
    </row>
    <row r="50" spans="2:4" ht="18" customHeight="1" x14ac:dyDescent="0.2">
      <c r="C50" s="28" t="s">
        <v>35</v>
      </c>
      <c r="D50" s="62">
        <v>0</v>
      </c>
    </row>
    <row r="51" spans="2:4" ht="18" customHeight="1" x14ac:dyDescent="0.2"/>
    <row r="52" spans="2:4" ht="18" customHeight="1" x14ac:dyDescent="0.2">
      <c r="B52" s="63" t="s">
        <v>36</v>
      </c>
      <c r="D52" s="66">
        <v>5.1431917341957E-4</v>
      </c>
    </row>
    <row r="53" spans="2:4" ht="18" customHeight="1" x14ac:dyDescent="0.2">
      <c r="B53" s="63" t="s">
        <v>37</v>
      </c>
      <c r="D53" s="66">
        <v>1E-3</v>
      </c>
    </row>
    <row r="54" spans="2:4" ht="18" customHeight="1" x14ac:dyDescent="0.2">
      <c r="B54" s="63" t="s">
        <v>38</v>
      </c>
      <c r="D54" s="66">
        <v>4.8568082658043002E-4</v>
      </c>
    </row>
    <row r="55" spans="2:4" ht="18" customHeight="1" x14ac:dyDescent="0.2">
      <c r="B55" s="63"/>
    </row>
    <row r="56" spans="2:4" ht="18" customHeight="1" x14ac:dyDescent="0.2">
      <c r="B56" s="63" t="s">
        <v>39</v>
      </c>
      <c r="D56" s="62">
        <v>0</v>
      </c>
    </row>
    <row r="57" spans="2:4" ht="18" customHeight="1" x14ac:dyDescent="0.2">
      <c r="B57" s="63" t="s">
        <v>40</v>
      </c>
      <c r="D57" s="66">
        <v>5.1431917341957E-4</v>
      </c>
    </row>
    <row r="58" spans="2:4" ht="18" customHeight="1" x14ac:dyDescent="0.2">
      <c r="B58" s="63"/>
    </row>
    <row r="59" spans="2:4" ht="18" customHeight="1" x14ac:dyDescent="0.25">
      <c r="B59" s="58" t="s">
        <v>41</v>
      </c>
    </row>
    <row r="60" spans="2:4" ht="18" customHeight="1" x14ac:dyDescent="0.2">
      <c r="B60" s="63" t="s">
        <v>42</v>
      </c>
      <c r="D60" s="62">
        <v>3.0350092419999997</v>
      </c>
    </row>
    <row r="61" spans="2:4" ht="18" customHeight="1" x14ac:dyDescent="0.2">
      <c r="B61" s="63"/>
    </row>
    <row r="62" spans="2:4" ht="18" customHeight="1" x14ac:dyDescent="0.2">
      <c r="B62" s="63" t="s">
        <v>43</v>
      </c>
      <c r="D62" s="66">
        <v>1.8193547827475504E-3</v>
      </c>
    </row>
    <row r="63" spans="2:4" ht="18" customHeight="1" x14ac:dyDescent="0.2">
      <c r="B63" s="63"/>
    </row>
    <row r="64" spans="2:4" ht="18" customHeight="1" x14ac:dyDescent="0.25">
      <c r="B64" s="58" t="s">
        <v>44</v>
      </c>
    </row>
    <row r="65" spans="2:4" ht="18" customHeight="1" x14ac:dyDescent="0.2">
      <c r="B65" s="63" t="s">
        <v>45</v>
      </c>
      <c r="D65" s="66">
        <v>1E-3</v>
      </c>
    </row>
    <row r="66" spans="2:4" ht="18" customHeight="1" x14ac:dyDescent="0.2">
      <c r="B66" s="63" t="s">
        <v>46</v>
      </c>
    </row>
    <row r="67" spans="2:4" ht="18" customHeight="1" x14ac:dyDescent="0.2">
      <c r="B67" s="63" t="s">
        <v>47</v>
      </c>
      <c r="D67" s="66">
        <v>2.5001328784348782E-3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6</vt:i4>
      </vt:variant>
    </vt:vector>
  </HeadingPairs>
  <TitlesOfParts>
    <vt:vector size="6" baseType="lpstr">
      <vt:lpstr>נספח 1</vt:lpstr>
      <vt:lpstr>נספח 2</vt:lpstr>
      <vt:lpstr>נספח 3</vt:lpstr>
      <vt:lpstr>14948</vt:lpstr>
      <vt:lpstr>14949</vt:lpstr>
      <vt:lpstr>15203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Keshet Liat</dc:creator>
  <cp:lastModifiedBy>itay</cp:lastModifiedBy>
  <dcterms:created xsi:type="dcterms:W3CDTF">2026-01-28T11:33:39Z</dcterms:created>
  <dcterms:modified xsi:type="dcterms:W3CDTF">2026-01-29T10:51:40Z</dcterms:modified>
</cp:coreProperties>
</file>