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ALL\צוות שי\הוצאות ישירות\2023\Q4\רופאים\הוצאות ישירות\"/>
    </mc:Choice>
  </mc:AlternateContent>
  <xr:revisionPtr revIDLastSave="0" documentId="13_ncr:1_{F0736043-655A-4F0C-8C28-1E15EB9CFC93}" xr6:coauthVersionLast="36" xr6:coauthVersionMax="36" xr10:uidLastSave="{00000000-0000-0000-0000-000000000000}"/>
  <bookViews>
    <workbookView xWindow="0" yWindow="0" windowWidth="19200" windowHeight="11415" xr2:uid="{E8810DA6-C397-40C9-AE9F-C9F7016F74F4}"/>
  </bookViews>
  <sheets>
    <sheet name="נספח 1" sheetId="1" r:id="rId1"/>
    <sheet name="נספח 2" sheetId="2" r:id="rId2"/>
    <sheet name="נספח 3" sheetId="3" r:id="rId3"/>
    <sheet name="22238" sheetId="4" r:id="rId4"/>
    <sheet name="22239" sheetId="5" r:id="rId5"/>
    <sheet name="22240" sheetId="6" r:id="rId6"/>
  </sheets>
  <externalReferences>
    <externalReference r:id="rId7"/>
  </externalReferences>
  <definedNames>
    <definedName name="comp_name">'[1]הפעלה דוח הוצאות ישירות'!$D$3</definedName>
    <definedName name="SUG_MUZAR">'[1]הפעלה דוח הוצאות ישירות'!$D$4</definedName>
    <definedName name="to_date">'[1]הפעלה דוח הוצאות ישירות'!$D$5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11" i="2" l="1"/>
  <c r="D6" i="2"/>
  <c r="D3" i="4"/>
  <c r="D31" i="6"/>
  <c r="D3" i="6"/>
  <c r="D7" i="6"/>
  <c r="D37" i="6" l="1"/>
  <c r="D37" i="5"/>
  <c r="D37" i="4"/>
  <c r="D37" i="1"/>
  <c r="D102" i="3" l="1"/>
  <c r="D80" i="3"/>
  <c r="D34" i="5"/>
  <c r="D27" i="5"/>
  <c r="D16" i="5"/>
  <c r="D11" i="5"/>
  <c r="D7" i="5"/>
  <c r="D3" i="5"/>
  <c r="D27" i="4"/>
  <c r="D16" i="4"/>
  <c r="D11" i="4"/>
  <c r="D7" i="4"/>
  <c r="D101" i="3"/>
  <c r="D73" i="3"/>
  <c r="D49" i="3"/>
  <c r="D12" i="2"/>
  <c r="D37" i="2" s="1"/>
  <c r="D27" i="1"/>
  <c r="D16" i="1"/>
  <c r="D11" i="1"/>
  <c r="D7" i="1"/>
  <c r="D3" i="1"/>
  <c r="D31" i="5" l="1"/>
  <c r="D35" i="5" s="1"/>
  <c r="D35" i="1"/>
  <c r="D31" i="4"/>
  <c r="D35" i="4" s="1"/>
  <c r="D34" i="4"/>
  <c r="D34" i="1"/>
  <c r="D34" i="6"/>
  <c r="D35" i="6"/>
  <c r="D16" i="6" l="1"/>
  <c r="D27" i="6"/>
  <c r="D11" i="6"/>
</calcChain>
</file>

<file path=xl/sharedStrings.xml><?xml version="1.0" encoding="utf-8"?>
<sst xmlns="http://schemas.openxmlformats.org/spreadsheetml/2006/main" count="306" uniqueCount="161">
  <si>
    <t>נספח 1 - יהב רופאים - קרן השתלמות -  סך התשלומים ששולמו בגין כל סוג של הוצאה ישירה לשנה המסתיימת ביום 31/12/2023</t>
  </si>
  <si>
    <t>תאור</t>
  </si>
  <si>
    <t>אלפי ש''ח</t>
  </si>
  <si>
    <t>1. סהכ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</si>
  <si>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</si>
  <si>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</si>
  <si>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</si>
  <si>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</si>
  <si>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</si>
  <si>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</si>
  <si>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</si>
  <si>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</si>
  <si>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</si>
  <si>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</si>
  <si>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</si>
  <si>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</si>
  <si>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</si>
  <si>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</si>
  <si>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</si>
  <si>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</si>
  <si>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</si>
  <si>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</si>
  <si>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</si>
  <si>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</si>
  <si>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</si>
  <si>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</si>
  <si>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</si>
  <si>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</si>
  <si>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 xml:space="preserve">א. שיעור סך ההוצאות הישירות, שההוצאה בגינן מוגבלת לשיעור המירבי שניתן לשלם עבור עמלות ניהול חיצוני (באחוזים) 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</si>
  <si>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</si>
  <si>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</si>
  <si>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תקופה</t>
  </si>
  <si>
    <t>יתרת נכסים לסוף שנה קודמת</t>
  </si>
  <si>
    <t>נספח 2 - יהב רופאים - קרן השתלמות - פרוט עמלות והוצאות לשנה המסתיימת ביום 31/12/2023</t>
  </si>
  <si>
    <t>ברוקראז-עמלות קניה ומכירה בגין עסקאות בניע סחירים</t>
  </si>
  <si>
    <t/>
  </si>
  <si>
    <t>צדדים קשורים</t>
  </si>
  <si>
    <t>מיטב 5018</t>
  </si>
  <si>
    <t>סה"כ לצדדים  קשורים</t>
  </si>
  <si>
    <t>צדדים שאינם קשורים</t>
  </si>
  <si>
    <t>בנק לאומי</t>
  </si>
  <si>
    <t>ברוקר IBI</t>
  </si>
  <si>
    <t>ברוקר זר</t>
  </si>
  <si>
    <t>סה"כ לצדדים שאינם קשורים</t>
  </si>
  <si>
    <t>סך עמלות ברוקראז</t>
  </si>
  <si>
    <t>עמלות קסטודיאן</t>
  </si>
  <si>
    <t>סה"כ לצדדים קשורים</t>
  </si>
  <si>
    <t>צדדים שאינם  קשורים</t>
  </si>
  <si>
    <t>ברוקר פועלים סהר</t>
  </si>
  <si>
    <t>סה"כ לצדדים שאינם  קשורים</t>
  </si>
  <si>
    <t>סך עמלות קסטודיאן</t>
  </si>
  <si>
    <t>הוצאות הנובעת מהשקעה בניע לא סחירים או ממתן הלוואה</t>
  </si>
  <si>
    <t>גוף/יחיד א</t>
  </si>
  <si>
    <t>אחרים</t>
  </si>
  <si>
    <t>סך הוצאות הנובעת מהשקעה בניע לא סחירים או ממתן הלוואה</t>
  </si>
  <si>
    <t>הוצאה הנובעת מהשקעה בזכויות במקרקעין</t>
  </si>
  <si>
    <t>סך הוצאות הנובעת מהשקעה בזכויות מקרקעין</t>
  </si>
  <si>
    <t>הוצאה הנובעת בעד ניהול תביעה או תובענה</t>
  </si>
  <si>
    <t>סך הוצאות בעד ניהול תביעה או תובענה</t>
  </si>
  <si>
    <t>הוצאה הנובעת ממתן משכנתא</t>
  </si>
  <si>
    <t>סך הוצאות הנובעת ממתן משכנתא</t>
  </si>
  <si>
    <t>סך הכל עמלות והוצאות</t>
  </si>
  <si>
    <t xml:space="preserve"> יתרת נכסים ממוצעת באלפי ₪</t>
  </si>
  <si>
    <t>נספח 3 - יהב רופאים - קרן השתלמות - פירוט עמלות ניהול חיצוני לשנה המסתיימת ביום 31/12/2023</t>
  </si>
  <si>
    <t>אלפי שח</t>
  </si>
  <si>
    <t>תשלום הנובע מהשקעה בקרנות השקעה</t>
  </si>
  <si>
    <t xml:space="preserve">Vintage V access  </t>
  </si>
  <si>
    <t>יסודות נדלן ג</t>
  </si>
  <si>
    <t>דובר 10</t>
  </si>
  <si>
    <t>BRIDGES</t>
  </si>
  <si>
    <t>Forma Fund</t>
  </si>
  <si>
    <t>אלקטרה נדלן 3</t>
  </si>
  <si>
    <t xml:space="preserve">KLIRMARK III </t>
  </si>
  <si>
    <t>Madison Realty Capital Debt V</t>
  </si>
  <si>
    <t>FORTTISSIMO V</t>
  </si>
  <si>
    <t>Windin' Capital Fund LP</t>
  </si>
  <si>
    <t>Hamilton Lane CI IV</t>
  </si>
  <si>
    <t>מונטה סיד 2</t>
  </si>
  <si>
    <t>EQT9</t>
  </si>
  <si>
    <t>MV SENIOR II</t>
  </si>
  <si>
    <t xml:space="preserve">BLUE ATLANTIC PARTNERS III </t>
  </si>
  <si>
    <t>Pantheon Access</t>
  </si>
  <si>
    <t>Levine Leichtman VI</t>
  </si>
  <si>
    <t>בלו אטלנטיק פרטנרס</t>
  </si>
  <si>
    <t>ALTO FUND III</t>
  </si>
  <si>
    <t xml:space="preserve">תשתיות ישראל 4 </t>
  </si>
  <si>
    <t>MONETA CAPITAL</t>
  </si>
  <si>
    <t>אלקטרה נדלן 2</t>
  </si>
  <si>
    <t>INSIGHT XI</t>
  </si>
  <si>
    <t>Direct Lending Fund III</t>
  </si>
  <si>
    <t>פירסט טיים 2</t>
  </si>
  <si>
    <t>Forma 2</t>
  </si>
  <si>
    <t>vintage fund of fund VI breako</t>
  </si>
  <si>
    <t>VINTAGE 3</t>
  </si>
  <si>
    <t>Pitango 2</t>
  </si>
  <si>
    <t>EQT Infrastructure V</t>
  </si>
  <si>
    <t>SKY 4</t>
  </si>
  <si>
    <t>Vintage Fund of Funds VI (Access)</t>
  </si>
  <si>
    <t>ION Crossover Parthers II</t>
  </si>
  <si>
    <t>One Equity Partners VIII</t>
  </si>
  <si>
    <t>PGIF IV Feeder (Luxembourg) SCSp</t>
  </si>
  <si>
    <t xml:space="preserve">Electra America Hospitality </t>
  </si>
  <si>
    <t>Hamilton Lane Equity Opportunities Fund V-B LP</t>
  </si>
  <si>
    <t>ARROW</t>
  </si>
  <si>
    <t>Phoenix Real Estate Debt</t>
  </si>
  <si>
    <t>Alpha Value</t>
  </si>
  <si>
    <t>Harel Alternativ Credit Co-Invest Fund, LP</t>
  </si>
  <si>
    <t>Fortissimo VI</t>
  </si>
  <si>
    <t>Klirmark Opportunity Fund IV</t>
  </si>
  <si>
    <t>ריאליטי קרן השקעות בנדל"ן 5</t>
  </si>
  <si>
    <t>סך תשלומים הנובעים מהשקעה בקרנות השקעה</t>
  </si>
  <si>
    <t>תשלום למנהל תיקים ישראלי</t>
  </si>
  <si>
    <t>סך תשלום למנהל תיקים ישראלי</t>
  </si>
  <si>
    <t>תשלום למנהל תיקים זר</t>
  </si>
  <si>
    <t>סך תשלום למנהל תיקים זר</t>
  </si>
  <si>
    <t xml:space="preserve">תשלום בגין קרנות נאמנות </t>
  </si>
  <si>
    <t>קרן נאמנות ישראלית</t>
  </si>
  <si>
    <t>אי בי אי ניהול קרנות נאמנות בע"מ</t>
  </si>
  <si>
    <t>קרן חוץ</t>
  </si>
  <si>
    <t>KBI</t>
  </si>
  <si>
    <t>Kotak</t>
  </si>
  <si>
    <t>Trigon New Europe Fund</t>
  </si>
  <si>
    <t>Comgest</t>
  </si>
  <si>
    <t>First trust</t>
  </si>
  <si>
    <t>India Acorn ICAV - Ashoka Indi</t>
  </si>
  <si>
    <t>Schroder ISF Greater China</t>
  </si>
  <si>
    <t>CIFC Senior Secured Corporate</t>
  </si>
  <si>
    <t xml:space="preserve">Invesco investment </t>
  </si>
  <si>
    <t xml:space="preserve"> Invesco Aerospace &amp; Defence ET</t>
  </si>
  <si>
    <t>CREDIT SUISSE</t>
  </si>
  <si>
    <t>סך תשלומים בגין השקעה בקרנות נאמנות</t>
  </si>
  <si>
    <t>תשלום בגין השקעה בתעודות סל</t>
  </si>
  <si>
    <t>תעודות סל ישראליות</t>
  </si>
  <si>
    <t>הראל קרנות נאמנות בע"מ</t>
  </si>
  <si>
    <t>מגדל קרנות נאמנות בע"מ</t>
  </si>
  <si>
    <t>קסם קרנות נאמנות בע"מ</t>
  </si>
  <si>
    <t>פסגות קרנות נאמנות בע"מ</t>
  </si>
  <si>
    <t>סך הכל תעודות סל ישראליות</t>
  </si>
  <si>
    <t>תעודת סל זרה</t>
  </si>
  <si>
    <t>LYXOR ETF</t>
  </si>
  <si>
    <t>BlackRock Inc</t>
  </si>
  <si>
    <t>Amundi etf</t>
  </si>
  <si>
    <t>State Street Corp</t>
  </si>
  <si>
    <t>Pacer Funds Trust</t>
  </si>
  <si>
    <t>Mirae Asset Global Discovery Fund</t>
  </si>
  <si>
    <t>Van Eck ETF</t>
  </si>
  <si>
    <t>Xtrackers CSI300</t>
  </si>
  <si>
    <t>Charles Schwab investment managment</t>
  </si>
  <si>
    <t>Vanguard Group</t>
  </si>
  <si>
    <t>First Trust Portfolios</t>
  </si>
  <si>
    <t>Global X Management Co LLc</t>
  </si>
  <si>
    <t>WisdomTree</t>
  </si>
  <si>
    <t>KRANESHARES</t>
  </si>
  <si>
    <t>SXLE LN</t>
  </si>
  <si>
    <t>MARKET VECTORS</t>
  </si>
  <si>
    <t xml:space="preserve">BlackRock  Asset Managment </t>
  </si>
  <si>
    <t>סך הכל תעודות סל זרות</t>
  </si>
  <si>
    <t>סך הכל עמלות ניהול חיצוני</t>
  </si>
  <si>
    <t>נספח 1 - 2238השתלמות רופאים כללי -  סך התשלומים ששולמו בגין כל סוג של הוצאה ישירה לשנה המסתיימת ביום 31/12/2023</t>
  </si>
  <si>
    <t>נספח 1 - 2239השתלמות רופאים מניות  -  סך התשלומים ששולמו בגין כל סוג של הוצאה ישירה לשנה המסתיימת ביום 31/12/2023</t>
  </si>
  <si>
    <t>נספח 1 - 2240השתלמות רופאים אגח ממשלת ישראל -  סך התשלומים ששולמו בגין כל סוג של הוצאה ישירה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</si>
</sst>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 * #,##0_ ;_ * \-#,##0_ ;_ * &quot;-&quot;??_ ;_ @_ "/>
    <numFmt numFmtId="167" formatCode="_ * #,##0.0_ ;_ * \-#,##0.0_ ;_ * &quot;-&quot;?_ ;_ @_ "/>
    <numFmt numFmtId="168" formatCode="_ * #,##0.000_ ;_ * \-#,##0.000_ ;_ * &quot;-&quot;??_ ;_ @_ "/>
    <numFmt numFmtId="169" formatCode="_ * #,##0.000000000_ ;_ * \-#,##0.000000000_ ;_ * &quot;-&quot;?_ ;_ @_ "/>
    <numFmt numFmtId="177" formatCode="_ * #,##0.00000000000_ ;_ * \-#,##0.00000000000_ ;_ * &quot;-&quot;??_ ;_ @_ "/>
    <numFmt numFmtId="184" formatCode="_ * #,##0.000000_ ;_ * \-#,##0.000000_ ;_ * &quot;-&quot;?_ ;_ @_ "/>
    <numFmt numFmtId="193" formatCode="0.00000000000"/>
    <numFmt numFmtId="198" formatCode="_(* #,##0.0000000_);_(* \(#,##0.0000000\);_(* &quot;-&quot;??_);_(@_)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David"/>
      <family val="2"/>
      <charset val="177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horizontal="right" readingOrder="2"/>
    </xf>
    <xf numFmtId="165" fontId="2" fillId="0" borderId="0" xfId="1" applyNumberFormat="1" applyFont="1" applyFill="1" applyBorder="1" applyAlignment="1">
      <alignment horizontal="right" readingOrder="2"/>
    </xf>
    <xf numFmtId="0" fontId="3" fillId="0" borderId="0" xfId="0" applyFont="1" applyFill="1" applyBorder="1" applyAlignment="1">
      <alignment readingOrder="2"/>
    </xf>
    <xf numFmtId="0" fontId="5" fillId="0" borderId="0" xfId="3" applyFont="1" applyFill="1" applyBorder="1" applyAlignment="1" applyProtection="1">
      <alignment horizontal="right"/>
    </xf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66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164" fontId="6" fillId="0" borderId="0" xfId="1" applyNumberFormat="1" applyFont="1" applyFill="1" applyBorder="1"/>
    <xf numFmtId="164" fontId="7" fillId="0" borderId="0" xfId="0" applyNumberFormat="1" applyFont="1" applyFill="1" applyBorder="1" applyAlignment="1"/>
    <xf numFmtId="43" fontId="0" fillId="0" borderId="0" xfId="0" applyNumberFormat="1"/>
    <xf numFmtId="167" fontId="0" fillId="0" borderId="0" xfId="0" applyNumberFormat="1"/>
    <xf numFmtId="165" fontId="0" fillId="0" borderId="0" xfId="0" applyNumberFormat="1"/>
    <xf numFmtId="165" fontId="8" fillId="0" borderId="0" xfId="1" applyNumberFormat="1" applyFont="1" applyFill="1" applyBorder="1"/>
    <xf numFmtId="168" fontId="2" fillId="0" borderId="0" xfId="1" applyNumberFormat="1" applyFont="1" applyFill="1" applyBorder="1"/>
    <xf numFmtId="169" fontId="0" fillId="0" borderId="0" xfId="0" applyNumberFormat="1"/>
    <xf numFmtId="177" fontId="0" fillId="0" borderId="0" xfId="0" applyNumberFormat="1"/>
    <xf numFmtId="184" fontId="0" fillId="0" borderId="0" xfId="0" applyNumberFormat="1"/>
    <xf numFmtId="193" fontId="0" fillId="0" borderId="0" xfId="0" applyNumberFormat="1"/>
    <xf numFmtId="198" fontId="0" fillId="0" borderId="0" xfId="0" applyNumberFormat="1"/>
  </cellXfs>
  <cellStyles count="4">
    <cellStyle name="Comma" xfId="1" builtinId="3"/>
    <cellStyle name="Normal" xfId="0" builtinId="0"/>
    <cellStyle name="Normal 3" xfId="3" xr:uid="{B47337BA-3A3C-4EBB-8DBE-FCFEFF29768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ccount/Name/ALL/&#1510;&#1493;&#1493;&#1514;%20&#1513;&#1497;/&#1492;&#1493;&#1510;&#1488;&#1493;&#1514;%20&#1497;&#1513;&#1497;&#1512;&#1493;&#1514;/2023/Q4/&#1512;&#1493;&#1508;&#1488;&#1497;&#1501;/.&#1492;&#1493;&#1510;&#1488;&#1493;&#1514;%20&#1497;&#1513;&#1497;&#1512;&#1493;&#1514;%20V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לה בדיקת עמלות"/>
      <sheetName val="הפעלה דוח הוצאות ישירות"/>
      <sheetName val="hamara"/>
      <sheetName val="Tik_Kvutza"/>
      <sheetName val="convert"/>
      <sheetName val="דוח תנועות FC דנאל"/>
      <sheetName val="מטריצת תעריפון"/>
      <sheetName val="מטריצת תעריפון דולר"/>
      <sheetName val="מטריצת תעריפון מטבעות"/>
      <sheetName val="DNL_TNU"/>
      <sheetName val="בקרה"/>
      <sheetName val="מטריצת ברוקרים"/>
      <sheetName val="Atlas_MF"/>
      <sheetName val="Atlas_MFTNU"/>
      <sheetName val="Manpik"/>
      <sheetName val="JUNK"/>
      <sheetName val="קרנות השקעה"/>
      <sheetName val="נספח 1 - סך תשלומים ששולמו"/>
      <sheetName val="נספח 2 - עמלות והוצאות"/>
      <sheetName val="נספח 3 - עמלות ניהול חיצוני"/>
      <sheetName val="VALIDATION"/>
    </sheetNames>
    <sheetDataSet>
      <sheetData sheetId="0"/>
      <sheetData sheetId="1">
        <row r="3">
          <cell r="D3" t="str">
            <v>יהב רופאים</v>
          </cell>
        </row>
        <row r="4">
          <cell r="D4" t="str">
            <v>קרן השתלמות</v>
          </cell>
        </row>
        <row r="5">
          <cell r="D5">
            <v>45291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68827-E6CE-474F-84DB-8A31F197EC22}">
  <dimension ref="C1:F41"/>
  <sheetViews>
    <sheetView rightToLeft="1" tabSelected="1" topLeftCell="B1" workbookViewId="0">
      <selection activeCell="D3" sqref="D3"/>
    </sheetView>
  </sheetViews>
  <sheetFormatPr defaultRowHeight="15" x14ac:dyDescent="0.25"/>
  <cols>
    <col min="3" max="3" width="95.75" style="7" bestFit="1" customWidth="1"/>
    <col min="4" max="4" width="16.5" style="5" bestFit="1" customWidth="1"/>
    <col min="5" max="5" width="16.5" bestFit="1" customWidth="1"/>
    <col min="6" max="6" width="13.125" bestFit="1" customWidth="1"/>
  </cols>
  <sheetData>
    <row r="1" spans="3:6" x14ac:dyDescent="0.25">
      <c r="C1" s="1" t="s">
        <v>0</v>
      </c>
      <c r="D1" s="2"/>
    </row>
    <row r="2" spans="3:6" x14ac:dyDescent="0.25">
      <c r="C2" s="3" t="s">
        <v>1</v>
      </c>
      <c r="D2" s="2" t="s">
        <v>2</v>
      </c>
      <c r="E2" s="5"/>
    </row>
    <row r="3" spans="3:6" ht="15.75" x14ac:dyDescent="0.25">
      <c r="C3" s="4" t="s">
        <v>3</v>
      </c>
      <c r="D3" s="5">
        <f>D4+D5</f>
        <v>228.78770835199975</v>
      </c>
      <c r="E3" s="25"/>
      <c r="F3" s="26"/>
    </row>
    <row r="4" spans="3:6" ht="15.75" x14ac:dyDescent="0.25">
      <c r="C4" s="4" t="s">
        <v>4</v>
      </c>
      <c r="D4" s="5">
        <v>21.057740000000003</v>
      </c>
      <c r="E4" s="21"/>
      <c r="F4" s="26"/>
    </row>
    <row r="5" spans="3:6" ht="15.75" x14ac:dyDescent="0.25">
      <c r="C5" s="4" t="s">
        <v>5</v>
      </c>
      <c r="D5" s="5">
        <v>207.72996835199976</v>
      </c>
      <c r="E5" s="21"/>
      <c r="F5" s="26"/>
    </row>
    <row r="6" spans="3:6" ht="15.75" x14ac:dyDescent="0.25">
      <c r="C6" s="4"/>
      <c r="E6" s="21"/>
      <c r="F6" s="20"/>
    </row>
    <row r="7" spans="3:6" ht="15.75" x14ac:dyDescent="0.25">
      <c r="C7" s="4" t="s">
        <v>6</v>
      </c>
      <c r="D7" s="5">
        <f>D9+D8</f>
        <v>31.010999999999999</v>
      </c>
      <c r="E7" s="21"/>
      <c r="F7" s="20"/>
    </row>
    <row r="8" spans="3:6" ht="15.75" x14ac:dyDescent="0.25">
      <c r="C8" s="4" t="s">
        <v>7</v>
      </c>
      <c r="D8" s="5">
        <v>0</v>
      </c>
      <c r="E8" s="21"/>
      <c r="F8" s="20"/>
    </row>
    <row r="9" spans="3:6" ht="15.75" x14ac:dyDescent="0.25">
      <c r="C9" s="4" t="s">
        <v>8</v>
      </c>
      <c r="D9" s="5">
        <v>31.010999999999999</v>
      </c>
      <c r="E9" s="21"/>
      <c r="F9" s="20"/>
    </row>
    <row r="10" spans="3:6" ht="15.75" x14ac:dyDescent="0.25">
      <c r="C10" s="4"/>
      <c r="E10" s="21"/>
      <c r="F10" s="20"/>
    </row>
    <row r="11" spans="3:6" ht="15.75" x14ac:dyDescent="0.25">
      <c r="C11" s="4" t="s">
        <v>9</v>
      </c>
      <c r="D11" s="5">
        <f>D14+D13+D12</f>
        <v>0</v>
      </c>
      <c r="E11" s="21"/>
      <c r="F11" s="20"/>
    </row>
    <row r="12" spans="3:6" ht="15.75" x14ac:dyDescent="0.25">
      <c r="C12" s="4" t="s">
        <v>10</v>
      </c>
      <c r="D12" s="5">
        <v>0</v>
      </c>
      <c r="E12" s="21"/>
      <c r="F12" s="20"/>
    </row>
    <row r="13" spans="3:6" ht="15.75" x14ac:dyDescent="0.25">
      <c r="C13" s="4" t="s">
        <v>11</v>
      </c>
      <c r="D13" s="5">
        <v>0</v>
      </c>
      <c r="E13" s="21"/>
      <c r="F13" s="20"/>
    </row>
    <row r="14" spans="3:6" ht="15.75" x14ac:dyDescent="0.25">
      <c r="C14" s="4" t="s">
        <v>12</v>
      </c>
      <c r="D14" s="5">
        <v>0</v>
      </c>
      <c r="E14" s="21"/>
      <c r="F14" s="20"/>
    </row>
    <row r="15" spans="3:6" ht="15.75" x14ac:dyDescent="0.25">
      <c r="C15" s="4"/>
      <c r="E15" s="21"/>
      <c r="F15" s="20"/>
    </row>
    <row r="16" spans="3:6" ht="15.75" x14ac:dyDescent="0.25">
      <c r="C16" s="4" t="s">
        <v>13</v>
      </c>
      <c r="D16" s="5">
        <f>D25+D24+D23+D22+D21+D20+D19+D18+D17</f>
        <v>3316.3746404291578</v>
      </c>
      <c r="E16" s="21"/>
      <c r="F16" s="20"/>
    </row>
    <row r="17" spans="3:6" ht="15.75" x14ac:dyDescent="0.25">
      <c r="C17" s="4" t="s">
        <v>14</v>
      </c>
      <c r="D17" s="5">
        <v>440.31331066666667</v>
      </c>
      <c r="E17" s="21"/>
      <c r="F17" s="20"/>
    </row>
    <row r="18" spans="3:6" ht="15.75" x14ac:dyDescent="0.25">
      <c r="C18" s="4" t="s">
        <v>15</v>
      </c>
      <c r="D18" s="5">
        <v>0</v>
      </c>
      <c r="E18" s="21"/>
      <c r="F18" s="20"/>
    </row>
    <row r="19" spans="3:6" ht="15.75" x14ac:dyDescent="0.25">
      <c r="C19" s="4" t="s">
        <v>16</v>
      </c>
      <c r="D19" s="5">
        <v>2142.2356110024934</v>
      </c>
      <c r="E19" s="21"/>
      <c r="F19" s="20"/>
    </row>
    <row r="20" spans="3:6" ht="15.75" x14ac:dyDescent="0.25">
      <c r="C20" s="4" t="s">
        <v>17</v>
      </c>
      <c r="D20" s="5">
        <v>0</v>
      </c>
      <c r="E20" s="21"/>
      <c r="F20" s="20"/>
    </row>
    <row r="21" spans="3:6" ht="15.75" x14ac:dyDescent="0.25">
      <c r="C21" s="4" t="s">
        <v>18</v>
      </c>
      <c r="D21" s="5">
        <v>0</v>
      </c>
      <c r="E21" s="21"/>
      <c r="F21" s="20"/>
    </row>
    <row r="22" spans="3:6" ht="15.75" x14ac:dyDescent="0.25">
      <c r="C22" s="4" t="s">
        <v>19</v>
      </c>
      <c r="D22" s="22">
        <v>21.225588586999997</v>
      </c>
      <c r="E22" s="21"/>
      <c r="F22" s="20"/>
    </row>
    <row r="23" spans="3:6" ht="15.75" x14ac:dyDescent="0.25">
      <c r="C23" s="4" t="s">
        <v>20</v>
      </c>
      <c r="D23" s="22">
        <v>427.91054047999643</v>
      </c>
      <c r="E23" s="21"/>
      <c r="F23" s="20"/>
    </row>
    <row r="24" spans="3:6" ht="15.75" x14ac:dyDescent="0.25">
      <c r="C24" s="4" t="s">
        <v>21</v>
      </c>
      <c r="D24" s="22">
        <v>15.140054400999988</v>
      </c>
      <c r="E24" s="21"/>
      <c r="F24" s="20"/>
    </row>
    <row r="25" spans="3:6" ht="15.75" x14ac:dyDescent="0.25">
      <c r="C25" s="4" t="s">
        <v>22</v>
      </c>
      <c r="D25" s="22">
        <v>269.54953529200145</v>
      </c>
      <c r="E25" s="21"/>
      <c r="F25" s="24"/>
    </row>
    <row r="26" spans="3:6" ht="15.75" x14ac:dyDescent="0.25">
      <c r="C26" s="4"/>
      <c r="E26" s="21"/>
      <c r="F26" s="20"/>
    </row>
    <row r="27" spans="3:6" ht="15.75" x14ac:dyDescent="0.25">
      <c r="C27" s="4" t="s">
        <v>23</v>
      </c>
      <c r="D27" s="5">
        <f>D29+D28</f>
        <v>0</v>
      </c>
      <c r="E27" s="21"/>
      <c r="F27" s="20"/>
    </row>
    <row r="28" spans="3:6" ht="15.75" x14ac:dyDescent="0.25">
      <c r="C28" s="4" t="s">
        <v>24</v>
      </c>
      <c r="D28" s="5">
        <v>0</v>
      </c>
      <c r="E28" s="21"/>
      <c r="F28" s="20"/>
    </row>
    <row r="29" spans="3:6" ht="15.75" x14ac:dyDescent="0.25">
      <c r="C29" s="4" t="s">
        <v>25</v>
      </c>
      <c r="D29" s="5">
        <v>0</v>
      </c>
      <c r="E29" s="21"/>
      <c r="F29" s="20"/>
    </row>
    <row r="30" spans="3:6" ht="15.75" x14ac:dyDescent="0.25">
      <c r="C30" s="4"/>
      <c r="E30" s="21"/>
      <c r="F30" s="20"/>
    </row>
    <row r="31" spans="3:6" ht="15.75" x14ac:dyDescent="0.25">
      <c r="C31" s="4" t="s">
        <v>26</v>
      </c>
      <c r="D31" s="5">
        <f>D27+D16+D11+D7+D3</f>
        <v>3576.1733487811575</v>
      </c>
      <c r="E31" s="21"/>
      <c r="F31" s="20"/>
    </row>
    <row r="32" spans="3:6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28</v>
      </c>
      <c r="D34" s="6">
        <f>(D12+D16+D29)/D41</f>
        <v>2.8845525448361795E-3</v>
      </c>
    </row>
    <row r="35" spans="3:4" ht="15.75" x14ac:dyDescent="0.25">
      <c r="C35" s="4" t="s">
        <v>29</v>
      </c>
      <c r="D35" s="6">
        <f>D31/D37</f>
        <v>3.0924574317218127E-3</v>
      </c>
    </row>
    <row r="36" spans="3:4" ht="15.75" x14ac:dyDescent="0.25">
      <c r="C36" s="4"/>
    </row>
    <row r="37" spans="3:4" ht="15.75" x14ac:dyDescent="0.25">
      <c r="C37" s="4" t="s">
        <v>30</v>
      </c>
      <c r="D37" s="5">
        <f>AVERAGE(D39:D41)</f>
        <v>1156417.9710600001</v>
      </c>
    </row>
    <row r="39" spans="3:4" x14ac:dyDescent="0.25">
      <c r="C39" s="7" t="s">
        <v>31</v>
      </c>
      <c r="D39" s="5">
        <v>1163134.3544800002</v>
      </c>
    </row>
    <row r="41" spans="3:4" x14ac:dyDescent="0.25">
      <c r="C41" s="7" t="s">
        <v>32</v>
      </c>
      <c r="D41" s="5">
        <v>1149701.58764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9B1D-79F7-4EF7-95FF-74BF4FF9707E}">
  <dimension ref="C1:F38"/>
  <sheetViews>
    <sheetView rightToLeft="1" workbookViewId="0"/>
  </sheetViews>
  <sheetFormatPr defaultRowHeight="15" x14ac:dyDescent="0.25"/>
  <cols>
    <col min="3" max="3" width="54.75" style="8" customWidth="1"/>
    <col min="4" max="4" width="13.625" style="10" customWidth="1"/>
    <col min="5" max="5" width="15.5" bestFit="1" customWidth="1"/>
  </cols>
  <sheetData>
    <row r="1" spans="3:5" x14ac:dyDescent="0.25">
      <c r="C1" s="8" t="s">
        <v>33</v>
      </c>
      <c r="D1" s="9"/>
    </row>
    <row r="2" spans="3:5" x14ac:dyDescent="0.25">
      <c r="C2" s="8" t="s">
        <v>1</v>
      </c>
      <c r="D2" s="9" t="s">
        <v>2</v>
      </c>
    </row>
    <row r="3" spans="3:5" x14ac:dyDescent="0.25">
      <c r="C3" s="8" t="s">
        <v>34</v>
      </c>
      <c r="D3" s="10" t="s">
        <v>35</v>
      </c>
    </row>
    <row r="4" spans="3:5" x14ac:dyDescent="0.25">
      <c r="C4" s="11" t="s">
        <v>36</v>
      </c>
      <c r="D4" s="10" t="s">
        <v>35</v>
      </c>
    </row>
    <row r="5" spans="3:5" ht="14.25" x14ac:dyDescent="0.2">
      <c r="C5" s="12" t="s">
        <v>37</v>
      </c>
      <c r="D5" s="17">
        <v>21.057740000000003</v>
      </c>
    </row>
    <row r="6" spans="3:5" x14ac:dyDescent="0.25">
      <c r="C6" s="8" t="s">
        <v>38</v>
      </c>
      <c r="D6" s="10">
        <f>SUM(D5)</f>
        <v>21.057740000000003</v>
      </c>
      <c r="E6" s="28"/>
    </row>
    <row r="7" spans="3:5" x14ac:dyDescent="0.25">
      <c r="C7" s="8" t="s">
        <v>39</v>
      </c>
      <c r="D7" s="10" t="s">
        <v>35</v>
      </c>
    </row>
    <row r="8" spans="3:5" ht="14.25" x14ac:dyDescent="0.2">
      <c r="C8" s="12" t="s">
        <v>40</v>
      </c>
      <c r="D8" s="17">
        <v>198.83611603199975</v>
      </c>
    </row>
    <row r="9" spans="3:5" ht="14.25" x14ac:dyDescent="0.2">
      <c r="C9" s="12" t="s">
        <v>41</v>
      </c>
      <c r="D9" s="17">
        <v>1.18746134</v>
      </c>
    </row>
    <row r="10" spans="3:5" ht="14.25" x14ac:dyDescent="0.2">
      <c r="C10" s="12" t="s">
        <v>42</v>
      </c>
      <c r="D10" s="17">
        <v>7.7063909800000001</v>
      </c>
    </row>
    <row r="11" spans="3:5" x14ac:dyDescent="0.25">
      <c r="C11" s="8" t="s">
        <v>43</v>
      </c>
      <c r="D11" s="10">
        <f>SUM(D8:D10)</f>
        <v>207.72996835199976</v>
      </c>
      <c r="E11" s="27"/>
    </row>
    <row r="12" spans="3:5" x14ac:dyDescent="0.25">
      <c r="C12" s="8" t="s">
        <v>44</v>
      </c>
      <c r="D12" s="10">
        <f>D6+D11</f>
        <v>228.78770835199975</v>
      </c>
    </row>
    <row r="13" spans="3:5" x14ac:dyDescent="0.25">
      <c r="C13" s="8" t="s">
        <v>45</v>
      </c>
      <c r="D13" s="10" t="s">
        <v>35</v>
      </c>
    </row>
    <row r="14" spans="3:5" x14ac:dyDescent="0.25">
      <c r="C14" s="8" t="s">
        <v>36</v>
      </c>
      <c r="D14" s="10" t="s">
        <v>35</v>
      </c>
    </row>
    <row r="15" spans="3:5" x14ac:dyDescent="0.25">
      <c r="C15" s="8" t="s">
        <v>46</v>
      </c>
      <c r="D15" s="10" t="s">
        <v>35</v>
      </c>
    </row>
    <row r="16" spans="3:5" x14ac:dyDescent="0.25">
      <c r="C16" s="8" t="s">
        <v>47</v>
      </c>
      <c r="D16" s="10" t="s">
        <v>35</v>
      </c>
    </row>
    <row r="17" spans="3:4" x14ac:dyDescent="0.25">
      <c r="C17" s="12" t="s">
        <v>40</v>
      </c>
      <c r="D17" s="10" t="s">
        <v>35</v>
      </c>
    </row>
    <row r="18" spans="3:4" ht="14.25" x14ac:dyDescent="0.2">
      <c r="C18" s="12" t="s">
        <v>48</v>
      </c>
      <c r="D18" s="17">
        <v>31.010999999999999</v>
      </c>
    </row>
    <row r="19" spans="3:4" x14ac:dyDescent="0.25">
      <c r="C19" s="8" t="s">
        <v>49</v>
      </c>
      <c r="D19" s="10">
        <v>31.010999999999999</v>
      </c>
    </row>
    <row r="20" spans="3:4" x14ac:dyDescent="0.25">
      <c r="C20" s="8" t="s">
        <v>50</v>
      </c>
      <c r="D20" s="10" t="s">
        <v>35</v>
      </c>
    </row>
    <row r="21" spans="3:4" x14ac:dyDescent="0.25">
      <c r="C21" s="8" t="s">
        <v>51</v>
      </c>
      <c r="D21" s="10">
        <v>0</v>
      </c>
    </row>
    <row r="22" spans="3:4" x14ac:dyDescent="0.25">
      <c r="C22" s="8" t="s">
        <v>52</v>
      </c>
      <c r="D22" s="10">
        <v>0</v>
      </c>
    </row>
    <row r="23" spans="3:4" x14ac:dyDescent="0.25">
      <c r="C23" s="8" t="s">
        <v>53</v>
      </c>
      <c r="D23" s="10" t="s">
        <v>35</v>
      </c>
    </row>
    <row r="24" spans="3:4" x14ac:dyDescent="0.25">
      <c r="C24" s="8" t="s">
        <v>54</v>
      </c>
      <c r="D24" s="10" t="s">
        <v>35</v>
      </c>
    </row>
    <row r="25" spans="3:4" x14ac:dyDescent="0.25">
      <c r="C25" s="8" t="s">
        <v>55</v>
      </c>
      <c r="D25" s="10">
        <v>0</v>
      </c>
    </row>
    <row r="26" spans="3:4" x14ac:dyDescent="0.25">
      <c r="C26" s="8" t="s">
        <v>52</v>
      </c>
      <c r="D26" s="10">
        <v>0</v>
      </c>
    </row>
    <row r="27" spans="3:4" x14ac:dyDescent="0.25">
      <c r="C27" s="8" t="s">
        <v>53</v>
      </c>
      <c r="D27" s="10" t="s">
        <v>35</v>
      </c>
    </row>
    <row r="28" spans="3:4" x14ac:dyDescent="0.25">
      <c r="C28" s="8" t="s">
        <v>56</v>
      </c>
      <c r="D28" s="10" t="s">
        <v>35</v>
      </c>
    </row>
    <row r="29" spans="3:4" x14ac:dyDescent="0.25">
      <c r="C29" s="8" t="s">
        <v>57</v>
      </c>
      <c r="D29" s="10" t="s">
        <v>35</v>
      </c>
    </row>
    <row r="30" spans="3:4" x14ac:dyDescent="0.25">
      <c r="C30" s="8" t="s">
        <v>52</v>
      </c>
      <c r="D30" s="10" t="s">
        <v>35</v>
      </c>
    </row>
    <row r="31" spans="3:4" x14ac:dyDescent="0.25">
      <c r="C31" s="8" t="s">
        <v>53</v>
      </c>
      <c r="D31" s="10" t="s">
        <v>35</v>
      </c>
    </row>
    <row r="32" spans="3:4" x14ac:dyDescent="0.25">
      <c r="C32" s="8" t="s">
        <v>58</v>
      </c>
      <c r="D32" s="10" t="s">
        <v>35</v>
      </c>
    </row>
    <row r="33" spans="3:6" x14ac:dyDescent="0.25">
      <c r="C33" s="8" t="s">
        <v>59</v>
      </c>
      <c r="D33" s="10" t="s">
        <v>35</v>
      </c>
    </row>
    <row r="34" spans="3:6" x14ac:dyDescent="0.25">
      <c r="C34" s="8" t="s">
        <v>52</v>
      </c>
      <c r="D34" s="10" t="s">
        <v>35</v>
      </c>
    </row>
    <row r="35" spans="3:6" x14ac:dyDescent="0.25">
      <c r="C35" s="8" t="s">
        <v>53</v>
      </c>
      <c r="D35" s="10" t="s">
        <v>35</v>
      </c>
    </row>
    <row r="36" spans="3:6" x14ac:dyDescent="0.25">
      <c r="C36" s="8" t="s">
        <v>60</v>
      </c>
      <c r="D36" s="10" t="s">
        <v>35</v>
      </c>
    </row>
    <row r="37" spans="3:6" x14ac:dyDescent="0.25">
      <c r="C37" s="8" t="s">
        <v>61</v>
      </c>
      <c r="D37" s="10">
        <f>D19+D12</f>
        <v>259.79870835199978</v>
      </c>
      <c r="E37" s="18"/>
      <c r="F37" s="19"/>
    </row>
    <row r="38" spans="3:6" x14ac:dyDescent="0.25">
      <c r="C38" s="8" t="s">
        <v>62</v>
      </c>
      <c r="D38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4614-7A28-498B-B941-343BA3DAA4DB}">
  <dimension ref="C1:D103"/>
  <sheetViews>
    <sheetView rightToLeft="1" workbookViewId="0"/>
  </sheetViews>
  <sheetFormatPr defaultRowHeight="15" x14ac:dyDescent="0.25"/>
  <cols>
    <col min="3" max="3" width="53.25" style="8" bestFit="1" customWidth="1"/>
    <col min="4" max="4" width="15.75" style="7" bestFit="1" customWidth="1"/>
  </cols>
  <sheetData>
    <row r="1" spans="3:4" x14ac:dyDescent="0.25">
      <c r="C1" s="8" t="s">
        <v>63</v>
      </c>
      <c r="D1" s="13"/>
    </row>
    <row r="2" spans="3:4" x14ac:dyDescent="0.25">
      <c r="C2" s="8" t="s">
        <v>1</v>
      </c>
      <c r="D2" s="14" t="s">
        <v>64</v>
      </c>
    </row>
    <row r="3" spans="3:4" x14ac:dyDescent="0.25">
      <c r="C3" s="15"/>
      <c r="D3" s="16" t="s">
        <v>35</v>
      </c>
    </row>
    <row r="4" spans="3:4" x14ac:dyDescent="0.25">
      <c r="C4" s="8" t="s">
        <v>65</v>
      </c>
      <c r="D4" s="16">
        <v>0</v>
      </c>
    </row>
    <row r="5" spans="3:4" x14ac:dyDescent="0.25">
      <c r="C5" s="8" t="s">
        <v>66</v>
      </c>
      <c r="D5" s="16">
        <v>13.775572</v>
      </c>
    </row>
    <row r="6" spans="3:4" x14ac:dyDescent="0.25">
      <c r="C6" s="8" t="s">
        <v>67</v>
      </c>
      <c r="D6" s="16">
        <v>56.494666666666667</v>
      </c>
    </row>
    <row r="7" spans="3:4" x14ac:dyDescent="0.25">
      <c r="C7" s="8" t="s">
        <v>68</v>
      </c>
      <c r="D7" s="16">
        <v>124.495332</v>
      </c>
    </row>
    <row r="8" spans="3:4" x14ac:dyDescent="0.25">
      <c r="C8" s="8" t="s">
        <v>69</v>
      </c>
      <c r="D8" s="16">
        <v>28.154610999999999</v>
      </c>
    </row>
    <row r="9" spans="3:4" x14ac:dyDescent="0.25">
      <c r="C9" s="8" t="s">
        <v>70</v>
      </c>
      <c r="D9" s="16">
        <v>101.87764720000001</v>
      </c>
    </row>
    <row r="10" spans="3:4" x14ac:dyDescent="0.25">
      <c r="C10" s="8" t="s">
        <v>71</v>
      </c>
      <c r="D10" s="16">
        <v>81.09102</v>
      </c>
    </row>
    <row r="11" spans="3:4" x14ac:dyDescent="0.25">
      <c r="C11" s="8" t="s">
        <v>72</v>
      </c>
      <c r="D11" s="16">
        <v>93.177333333333323</v>
      </c>
    </row>
    <row r="12" spans="3:4" x14ac:dyDescent="0.25">
      <c r="C12" s="8" t="s">
        <v>73</v>
      </c>
      <c r="D12" s="16">
        <v>34.2289472</v>
      </c>
    </row>
    <row r="13" spans="3:4" x14ac:dyDescent="0.25">
      <c r="C13" s="8" t="s">
        <v>74</v>
      </c>
      <c r="D13" s="16">
        <v>97.159738000000004</v>
      </c>
    </row>
    <row r="14" spans="3:4" x14ac:dyDescent="0.25">
      <c r="C14" s="8" t="s">
        <v>75</v>
      </c>
      <c r="D14" s="16">
        <v>28.882548450000002</v>
      </c>
    </row>
    <row r="15" spans="3:4" x14ac:dyDescent="0.25">
      <c r="C15" s="8" t="s">
        <v>76</v>
      </c>
      <c r="D15" s="16">
        <v>70.050039999999996</v>
      </c>
    </row>
    <row r="16" spans="3:4" x14ac:dyDescent="0.25">
      <c r="C16" s="8" t="s">
        <v>77</v>
      </c>
      <c r="D16" s="16">
        <v>36.1098</v>
      </c>
    </row>
    <row r="17" spans="3:4" x14ac:dyDescent="0.25">
      <c r="C17" s="8" t="s">
        <v>78</v>
      </c>
      <c r="D17" s="16">
        <v>53.635654016000004</v>
      </c>
    </row>
    <row r="18" spans="3:4" x14ac:dyDescent="0.25">
      <c r="C18" s="8" t="s">
        <v>79</v>
      </c>
      <c r="D18" s="16">
        <v>38.474362129822985</v>
      </c>
    </row>
    <row r="19" spans="3:4" x14ac:dyDescent="0.25">
      <c r="C19" s="8" t="s">
        <v>80</v>
      </c>
      <c r="D19" s="16">
        <v>66.694057599999994</v>
      </c>
    </row>
    <row r="20" spans="3:4" x14ac:dyDescent="0.25">
      <c r="C20" s="8" t="s">
        <v>81</v>
      </c>
      <c r="D20" s="16">
        <v>71.978009119999982</v>
      </c>
    </row>
    <row r="21" spans="3:4" x14ac:dyDescent="0.25">
      <c r="C21" s="8" t="s">
        <v>82</v>
      </c>
      <c r="D21" s="16">
        <v>86.539663000000004</v>
      </c>
    </row>
    <row r="22" spans="3:4" x14ac:dyDescent="0.25">
      <c r="C22" s="8" t="s">
        <v>83</v>
      </c>
      <c r="D22" s="16">
        <v>211.70403020000001</v>
      </c>
    </row>
    <row r="23" spans="3:4" x14ac:dyDescent="0.25">
      <c r="C23" s="8" t="s">
        <v>84</v>
      </c>
      <c r="D23" s="16">
        <v>37.236567999999998</v>
      </c>
    </row>
    <row r="24" spans="3:4" x14ac:dyDescent="0.25">
      <c r="C24" s="8" t="s">
        <v>85</v>
      </c>
      <c r="D24" s="16">
        <v>100.89055900000001</v>
      </c>
    </row>
    <row r="25" spans="3:4" x14ac:dyDescent="0.25">
      <c r="C25" s="8" t="s">
        <v>86</v>
      </c>
      <c r="D25" s="16">
        <v>37.803212000000009</v>
      </c>
    </row>
    <row r="26" spans="3:4" x14ac:dyDescent="0.25">
      <c r="C26" s="8" t="s">
        <v>87</v>
      </c>
      <c r="D26" s="16">
        <v>61.609559999999995</v>
      </c>
    </row>
    <row r="27" spans="3:4" x14ac:dyDescent="0.25">
      <c r="C27" s="8" t="s">
        <v>88</v>
      </c>
      <c r="D27" s="16">
        <v>42.727637149999993</v>
      </c>
    </row>
    <row r="28" spans="3:4" x14ac:dyDescent="0.25">
      <c r="C28" s="8" t="s">
        <v>89</v>
      </c>
      <c r="D28" s="16">
        <v>54.312795999999999</v>
      </c>
    </row>
    <row r="29" spans="3:4" x14ac:dyDescent="0.25">
      <c r="C29" s="8" t="s">
        <v>90</v>
      </c>
      <c r="D29" s="16">
        <v>52.352477920000005</v>
      </c>
    </row>
    <row r="30" spans="3:4" x14ac:dyDescent="0.25">
      <c r="C30" s="8" t="s">
        <v>91</v>
      </c>
      <c r="D30" s="16">
        <v>61.145777650000007</v>
      </c>
    </row>
    <row r="31" spans="3:4" x14ac:dyDescent="0.25">
      <c r="C31" s="8" t="s">
        <v>92</v>
      </c>
      <c r="D31" s="16">
        <v>6.1299069999999993</v>
      </c>
    </row>
    <row r="32" spans="3:4" x14ac:dyDescent="0.25">
      <c r="C32" s="8" t="s">
        <v>93</v>
      </c>
      <c r="D32" s="16">
        <v>56.086476000000005</v>
      </c>
    </row>
    <row r="33" spans="3:4" x14ac:dyDescent="0.25">
      <c r="C33" s="8" t="s">
        <v>94</v>
      </c>
      <c r="D33" s="16">
        <v>104.485496</v>
      </c>
    </row>
    <row r="34" spans="3:4" x14ac:dyDescent="0.25">
      <c r="C34" s="8" t="s">
        <v>95</v>
      </c>
      <c r="D34" s="16">
        <v>58.552939100000003</v>
      </c>
    </row>
    <row r="35" spans="3:4" x14ac:dyDescent="0.25">
      <c r="C35" s="8" t="s">
        <v>96</v>
      </c>
      <c r="D35" s="16">
        <v>66.815843999999998</v>
      </c>
    </row>
    <row r="36" spans="3:4" x14ac:dyDescent="0.25">
      <c r="C36" s="8" t="s">
        <v>97</v>
      </c>
      <c r="D36" s="16">
        <v>6.1320110000000003</v>
      </c>
    </row>
    <row r="37" spans="3:4" x14ac:dyDescent="0.25">
      <c r="C37" s="8" t="s">
        <v>98</v>
      </c>
      <c r="D37" s="16">
        <v>76.499279999999999</v>
      </c>
    </row>
    <row r="38" spans="3:4" x14ac:dyDescent="0.25">
      <c r="C38" s="8" t="s">
        <v>99</v>
      </c>
      <c r="D38" s="16">
        <v>74.294046000000009</v>
      </c>
    </row>
    <row r="39" spans="3:4" x14ac:dyDescent="0.25">
      <c r="C39" s="8" t="s">
        <v>100</v>
      </c>
      <c r="D39" s="16">
        <v>42.306387119999997</v>
      </c>
    </row>
    <row r="40" spans="3:4" x14ac:dyDescent="0.25">
      <c r="C40" s="8" t="s">
        <v>101</v>
      </c>
      <c r="D40" s="16">
        <v>23.853803116312491</v>
      </c>
    </row>
    <row r="41" spans="3:4" x14ac:dyDescent="0.25">
      <c r="C41" s="8" t="s">
        <v>102</v>
      </c>
      <c r="D41" s="16">
        <v>13.0025</v>
      </c>
    </row>
    <row r="42" spans="3:4" x14ac:dyDescent="0.25">
      <c r="C42" s="8" t="s">
        <v>103</v>
      </c>
      <c r="D42" s="16">
        <v>9.3826641784999989</v>
      </c>
    </row>
    <row r="43" spans="3:4" x14ac:dyDescent="0.25">
      <c r="C43" s="8" t="s">
        <v>104</v>
      </c>
      <c r="D43" s="16">
        <v>72.500606439999999</v>
      </c>
    </row>
    <row r="44" spans="3:4" x14ac:dyDescent="0.25">
      <c r="C44" s="8" t="s">
        <v>105</v>
      </c>
      <c r="D44" s="16">
        <v>134.59479999999999</v>
      </c>
    </row>
    <row r="45" spans="3:4" x14ac:dyDescent="0.25">
      <c r="C45" s="8" t="s">
        <v>106</v>
      </c>
      <c r="D45" s="16">
        <v>16.454666666666668</v>
      </c>
    </row>
    <row r="46" spans="3:4" x14ac:dyDescent="0.25">
      <c r="C46" s="8" t="s">
        <v>107</v>
      </c>
      <c r="D46" s="16">
        <v>6.0798754118577776</v>
      </c>
    </row>
    <row r="47" spans="3:4" x14ac:dyDescent="0.25">
      <c r="C47" s="8" t="s">
        <v>108</v>
      </c>
      <c r="D47" s="16">
        <v>55.472000000000001</v>
      </c>
    </row>
    <row r="48" spans="3:4" x14ac:dyDescent="0.25">
      <c r="C48" s="8" t="s">
        <v>109</v>
      </c>
      <c r="D48" s="16">
        <v>17.303999999999998</v>
      </c>
    </row>
    <row r="49" spans="3:4" x14ac:dyDescent="0.25">
      <c r="C49" s="8" t="s">
        <v>110</v>
      </c>
      <c r="D49" s="18">
        <f>SUM(D5:D48)</f>
        <v>2582.5489216691599</v>
      </c>
    </row>
    <row r="50" spans="3:4" x14ac:dyDescent="0.25">
      <c r="C50" s="8" t="s">
        <v>111</v>
      </c>
      <c r="D50" s="16" t="s">
        <v>35</v>
      </c>
    </row>
    <row r="51" spans="3:4" ht="14.25" x14ac:dyDescent="0.2">
      <c r="C51" s="12" t="s">
        <v>52</v>
      </c>
      <c r="D51" s="16" t="s">
        <v>35</v>
      </c>
    </row>
    <row r="52" spans="3:4" ht="14.25" x14ac:dyDescent="0.2">
      <c r="C52" s="12" t="s">
        <v>53</v>
      </c>
      <c r="D52" s="16" t="s">
        <v>35</v>
      </c>
    </row>
    <row r="53" spans="3:4" x14ac:dyDescent="0.25">
      <c r="C53" s="8" t="s">
        <v>112</v>
      </c>
      <c r="D53" s="16" t="s">
        <v>35</v>
      </c>
    </row>
    <row r="54" spans="3:4" x14ac:dyDescent="0.25">
      <c r="C54" s="8" t="s">
        <v>113</v>
      </c>
      <c r="D54" s="16" t="s">
        <v>35</v>
      </c>
    </row>
    <row r="55" spans="3:4" ht="14.25" x14ac:dyDescent="0.2">
      <c r="C55" s="12" t="s">
        <v>52</v>
      </c>
      <c r="D55" s="16" t="s">
        <v>35</v>
      </c>
    </row>
    <row r="56" spans="3:4" ht="14.25" x14ac:dyDescent="0.2">
      <c r="C56" s="12" t="s">
        <v>53</v>
      </c>
      <c r="D56" s="16" t="s">
        <v>35</v>
      </c>
    </row>
    <row r="57" spans="3:4" x14ac:dyDescent="0.25">
      <c r="C57" s="8" t="s">
        <v>114</v>
      </c>
      <c r="D57" s="16" t="s">
        <v>35</v>
      </c>
    </row>
    <row r="58" spans="3:4" x14ac:dyDescent="0.25">
      <c r="C58" s="8" t="s">
        <v>115</v>
      </c>
      <c r="D58" s="16" t="s">
        <v>35</v>
      </c>
    </row>
    <row r="59" spans="3:4" x14ac:dyDescent="0.25">
      <c r="C59" s="8" t="s">
        <v>116</v>
      </c>
      <c r="D59" s="16">
        <v>0</v>
      </c>
    </row>
    <row r="60" spans="3:4" ht="14.25" x14ac:dyDescent="0.2">
      <c r="C60" s="12" t="s">
        <v>117</v>
      </c>
      <c r="D60" s="16">
        <v>15.140054400999988</v>
      </c>
    </row>
    <row r="61" spans="3:4" x14ac:dyDescent="0.25">
      <c r="C61" s="8" t="s">
        <v>118</v>
      </c>
      <c r="D61" s="16">
        <v>0</v>
      </c>
    </row>
    <row r="62" spans="3:4" ht="14.25" x14ac:dyDescent="0.2">
      <c r="C62" s="12" t="s">
        <v>119</v>
      </c>
      <c r="D62" s="16">
        <v>21.726800308000023</v>
      </c>
    </row>
    <row r="63" spans="3:4" ht="14.25" x14ac:dyDescent="0.2">
      <c r="C63" s="12" t="s">
        <v>120</v>
      </c>
      <c r="D63" s="16">
        <v>32.395614778000002</v>
      </c>
    </row>
    <row r="64" spans="3:4" ht="14.25" x14ac:dyDescent="0.2">
      <c r="C64" s="12" t="s">
        <v>121</v>
      </c>
      <c r="D64" s="16">
        <v>14.988491496000002</v>
      </c>
    </row>
    <row r="65" spans="3:4" ht="14.25" x14ac:dyDescent="0.2">
      <c r="C65" s="12" t="s">
        <v>122</v>
      </c>
      <c r="D65" s="16">
        <v>73.038919842999903</v>
      </c>
    </row>
    <row r="66" spans="3:4" ht="14.25" x14ac:dyDescent="0.2">
      <c r="C66" s="12" t="s">
        <v>123</v>
      </c>
      <c r="D66" s="16">
        <v>2.7841093489999991</v>
      </c>
    </row>
    <row r="67" spans="3:4" ht="14.25" x14ac:dyDescent="0.2">
      <c r="C67" s="12" t="s">
        <v>124</v>
      </c>
      <c r="D67" s="16">
        <v>72.078281438000019</v>
      </c>
    </row>
    <row r="68" spans="3:4" ht="14.25" x14ac:dyDescent="0.2">
      <c r="C68" s="12" t="s">
        <v>125</v>
      </c>
      <c r="D68" s="16">
        <v>8.8151299999999946E-4</v>
      </c>
    </row>
    <row r="69" spans="3:4" ht="14.25" x14ac:dyDescent="0.2">
      <c r="C69" s="12" t="s">
        <v>126</v>
      </c>
      <c r="D69" s="16">
        <v>2.6661195940000013</v>
      </c>
    </row>
    <row r="70" spans="3:4" ht="14.25" x14ac:dyDescent="0.2">
      <c r="C70" s="12" t="s">
        <v>127</v>
      </c>
      <c r="D70" s="16">
        <v>7.0427696860000042</v>
      </c>
    </row>
    <row r="71" spans="3:4" ht="14.25" x14ac:dyDescent="0.2">
      <c r="C71" s="12" t="s">
        <v>128</v>
      </c>
      <c r="D71" s="16">
        <v>34.674380746000118</v>
      </c>
    </row>
    <row r="72" spans="3:4" ht="14.25" x14ac:dyDescent="0.2">
      <c r="C72" s="12" t="s">
        <v>129</v>
      </c>
      <c r="D72" s="16">
        <v>8.1531665409999956</v>
      </c>
    </row>
    <row r="73" spans="3:4" x14ac:dyDescent="0.25">
      <c r="C73" s="8" t="s">
        <v>130</v>
      </c>
      <c r="D73" s="18">
        <f>SUM(D59:D72)</f>
        <v>284.68958969300007</v>
      </c>
    </row>
    <row r="74" spans="3:4" x14ac:dyDescent="0.25">
      <c r="C74" s="8" t="s">
        <v>131</v>
      </c>
      <c r="D74" s="16" t="s">
        <v>35</v>
      </c>
    </row>
    <row r="75" spans="3:4" x14ac:dyDescent="0.25">
      <c r="C75" s="8" t="s">
        <v>132</v>
      </c>
      <c r="D75" s="16">
        <v>0</v>
      </c>
    </row>
    <row r="76" spans="3:4" ht="14.25" x14ac:dyDescent="0.2">
      <c r="C76" s="12" t="s">
        <v>133</v>
      </c>
      <c r="D76" s="16">
        <v>6.7613683080000007</v>
      </c>
    </row>
    <row r="77" spans="3:4" ht="14.25" x14ac:dyDescent="0.2">
      <c r="C77" s="12" t="s">
        <v>134</v>
      </c>
      <c r="D77" s="16">
        <v>13.801375130999995</v>
      </c>
    </row>
    <row r="78" spans="3:4" ht="14.25" x14ac:dyDescent="0.2">
      <c r="C78" s="12" t="s">
        <v>135</v>
      </c>
      <c r="D78" s="16">
        <v>0.65203139400000099</v>
      </c>
    </row>
    <row r="79" spans="3:4" ht="14.25" x14ac:dyDescent="0.2">
      <c r="C79" s="12" t="s">
        <v>136</v>
      </c>
      <c r="D79" s="16">
        <v>1.0813753999999979E-2</v>
      </c>
    </row>
    <row r="80" spans="3:4" x14ac:dyDescent="0.25">
      <c r="C80" s="8" t="s">
        <v>137</v>
      </c>
      <c r="D80" s="18">
        <f>SUM(D76:D79)</f>
        <v>21.225588586999997</v>
      </c>
    </row>
    <row r="81" spans="3:4" x14ac:dyDescent="0.25">
      <c r="C81" s="8" t="s">
        <v>138</v>
      </c>
      <c r="D81" s="16">
        <v>0</v>
      </c>
    </row>
    <row r="82" spans="3:4" ht="14.25" x14ac:dyDescent="0.2">
      <c r="C82" s="12" t="s">
        <v>139</v>
      </c>
      <c r="D82" s="16">
        <v>27.902320353999897</v>
      </c>
    </row>
    <row r="83" spans="3:4" ht="14.25" x14ac:dyDescent="0.2">
      <c r="C83" s="12" t="s">
        <v>140</v>
      </c>
      <c r="D83" s="16">
        <v>165.79023118299943</v>
      </c>
    </row>
    <row r="84" spans="3:4" ht="14.25" x14ac:dyDescent="0.2">
      <c r="C84" s="12" t="s">
        <v>141</v>
      </c>
      <c r="D84" s="16">
        <v>11.618292274000009</v>
      </c>
    </row>
    <row r="85" spans="3:4" ht="14.25" x14ac:dyDescent="0.2">
      <c r="C85" s="12" t="s">
        <v>142</v>
      </c>
      <c r="D85" s="16">
        <v>36.537190638000347</v>
      </c>
    </row>
    <row r="86" spans="3:4" ht="14.25" x14ac:dyDescent="0.2">
      <c r="C86" s="12" t="s">
        <v>128</v>
      </c>
      <c r="D86" s="16">
        <v>16.74289280999999</v>
      </c>
    </row>
    <row r="87" spans="3:4" ht="14.25" x14ac:dyDescent="0.2">
      <c r="C87" s="12" t="s">
        <v>143</v>
      </c>
      <c r="D87" s="16">
        <v>12.666757720000032</v>
      </c>
    </row>
    <row r="88" spans="3:4" ht="14.25" x14ac:dyDescent="0.2">
      <c r="C88" s="12" t="s">
        <v>144</v>
      </c>
      <c r="D88" s="16">
        <v>3.7956615889999976</v>
      </c>
    </row>
    <row r="89" spans="3:4" ht="14.25" x14ac:dyDescent="0.2">
      <c r="C89" s="12" t="s">
        <v>145</v>
      </c>
      <c r="D89" s="16">
        <v>16.028422833999972</v>
      </c>
    </row>
    <row r="90" spans="3:4" ht="14.25" x14ac:dyDescent="0.2">
      <c r="C90" s="12" t="s">
        <v>127</v>
      </c>
      <c r="D90" s="16">
        <v>56.547081454999883</v>
      </c>
    </row>
    <row r="91" spans="3:4" ht="14.25" x14ac:dyDescent="0.2">
      <c r="C91" s="12" t="s">
        <v>146</v>
      </c>
      <c r="D91" s="16">
        <v>0.2819735790000002</v>
      </c>
    </row>
    <row r="92" spans="3:4" ht="14.25" x14ac:dyDescent="0.2">
      <c r="C92" s="12" t="s">
        <v>147</v>
      </c>
      <c r="D92" s="16">
        <v>1.1550722509999998</v>
      </c>
    </row>
    <row r="93" spans="3:4" ht="14.25" x14ac:dyDescent="0.2">
      <c r="C93" s="12" t="s">
        <v>148</v>
      </c>
      <c r="D93" s="16">
        <v>15.707371065999999</v>
      </c>
    </row>
    <row r="94" spans="3:4" ht="14.25" x14ac:dyDescent="0.2">
      <c r="C94" s="12" t="s">
        <v>149</v>
      </c>
      <c r="D94" s="16">
        <v>1.3089982889999998</v>
      </c>
    </row>
    <row r="95" spans="3:4" ht="14.25" x14ac:dyDescent="0.2">
      <c r="C95" s="12" t="s">
        <v>150</v>
      </c>
      <c r="D95" s="16">
        <v>2.8117429790000061</v>
      </c>
    </row>
    <row r="96" spans="3:4" ht="14.25" x14ac:dyDescent="0.2">
      <c r="C96" s="12" t="s">
        <v>151</v>
      </c>
      <c r="D96" s="16">
        <v>34.28622761900003</v>
      </c>
    </row>
    <row r="97" spans="3:4" ht="14.25" x14ac:dyDescent="0.2">
      <c r="C97" s="12" t="s">
        <v>152</v>
      </c>
      <c r="D97" s="16">
        <v>1.0323659999999999</v>
      </c>
    </row>
    <row r="98" spans="3:4" ht="14.25" x14ac:dyDescent="0.2">
      <c r="C98" s="12" t="s">
        <v>153</v>
      </c>
      <c r="D98" s="16">
        <v>6.0173510519999924</v>
      </c>
    </row>
    <row r="99" spans="3:4" ht="14.25" x14ac:dyDescent="0.2">
      <c r="C99" s="12" t="s">
        <v>154</v>
      </c>
      <c r="D99" s="16">
        <v>7.281677411999997</v>
      </c>
    </row>
    <row r="100" spans="3:4" ht="14.25" x14ac:dyDescent="0.2">
      <c r="C100" s="12" t="s">
        <v>155</v>
      </c>
      <c r="D100" s="16">
        <v>10.398909375999985</v>
      </c>
    </row>
    <row r="101" spans="3:4" x14ac:dyDescent="0.25">
      <c r="C101" s="8" t="s">
        <v>156</v>
      </c>
      <c r="D101" s="18">
        <f>SUM(D82:D100)</f>
        <v>427.91054047999967</v>
      </c>
    </row>
    <row r="102" spans="3:4" x14ac:dyDescent="0.25">
      <c r="C102" s="8" t="s">
        <v>157</v>
      </c>
      <c r="D102" s="18">
        <f>D101+D80+D73+D49</f>
        <v>3316.3746404291596</v>
      </c>
    </row>
    <row r="103" spans="3:4" x14ac:dyDescent="0.25">
      <c r="C103" s="8" t="s">
        <v>62</v>
      </c>
      <c r="D103" s="1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F85B-2A31-4EC0-8E71-822E25094C2E}">
  <dimension ref="C1:G41"/>
  <sheetViews>
    <sheetView rightToLeft="1" topLeftCell="B1" workbookViewId="0">
      <selection activeCell="D2" sqref="D2"/>
    </sheetView>
  </sheetViews>
  <sheetFormatPr defaultRowHeight="15" x14ac:dyDescent="0.25"/>
  <cols>
    <col min="3" max="3" width="96.25" style="7" bestFit="1" customWidth="1"/>
    <col min="4" max="4" width="15.5" style="5" bestFit="1" customWidth="1"/>
  </cols>
  <sheetData>
    <row r="1" spans="3:7" x14ac:dyDescent="0.25">
      <c r="C1" s="1" t="s">
        <v>158</v>
      </c>
      <c r="D1" s="2"/>
    </row>
    <row r="2" spans="3:7" x14ac:dyDescent="0.25">
      <c r="C2" s="3" t="s">
        <v>1</v>
      </c>
      <c r="D2" s="2" t="s">
        <v>2</v>
      </c>
    </row>
    <row r="3" spans="3:7" ht="15.75" x14ac:dyDescent="0.25">
      <c r="C3" s="4" t="s">
        <v>3</v>
      </c>
      <c r="D3" s="5">
        <f>D4+D5</f>
        <v>224.7329665819999</v>
      </c>
      <c r="E3" s="5"/>
      <c r="F3" s="5"/>
      <c r="G3" s="21"/>
    </row>
    <row r="4" spans="3:7" ht="15.75" x14ac:dyDescent="0.25">
      <c r="C4" s="4" t="s">
        <v>4</v>
      </c>
      <c r="D4" s="5">
        <v>21.057740000000003</v>
      </c>
      <c r="E4" s="5"/>
      <c r="F4" s="5"/>
      <c r="G4" s="21"/>
    </row>
    <row r="5" spans="3:7" ht="15.75" x14ac:dyDescent="0.25">
      <c r="C5" s="4" t="s">
        <v>5</v>
      </c>
      <c r="D5" s="5">
        <v>203.67522658199991</v>
      </c>
      <c r="E5" s="5"/>
      <c r="F5" s="5"/>
      <c r="G5" s="21"/>
    </row>
    <row r="6" spans="3:7" ht="15.75" x14ac:dyDescent="0.25">
      <c r="C6" s="4"/>
      <c r="E6" s="5"/>
      <c r="F6" s="5"/>
      <c r="G6" s="21"/>
    </row>
    <row r="7" spans="3:7" ht="15.75" x14ac:dyDescent="0.25">
      <c r="C7" s="4" t="s">
        <v>6</v>
      </c>
      <c r="D7" s="5">
        <f>D9+D8</f>
        <v>30.740500000000001</v>
      </c>
      <c r="E7" s="5"/>
      <c r="F7" s="5"/>
      <c r="G7" s="21"/>
    </row>
    <row r="8" spans="3:7" ht="15.75" x14ac:dyDescent="0.25">
      <c r="C8" s="4" t="s">
        <v>7</v>
      </c>
      <c r="D8" s="5">
        <v>0</v>
      </c>
      <c r="E8" s="5"/>
      <c r="F8" s="5"/>
      <c r="G8" s="21"/>
    </row>
    <row r="9" spans="3:7" ht="15.75" x14ac:dyDescent="0.25">
      <c r="C9" s="4" t="s">
        <v>8</v>
      </c>
      <c r="D9" s="5">
        <v>30.740500000000001</v>
      </c>
      <c r="E9" s="5"/>
      <c r="F9" s="5"/>
      <c r="G9" s="21"/>
    </row>
    <row r="10" spans="3:7" ht="15.75" x14ac:dyDescent="0.25">
      <c r="C10" s="4"/>
      <c r="E10" s="5"/>
      <c r="F10" s="5"/>
      <c r="G10" s="21"/>
    </row>
    <row r="11" spans="3:7" ht="15.75" x14ac:dyDescent="0.25">
      <c r="C11" s="4" t="s">
        <v>9</v>
      </c>
      <c r="D11" s="5">
        <f>D14+D13+D12</f>
        <v>0</v>
      </c>
      <c r="E11" s="5"/>
      <c r="F11" s="5"/>
      <c r="G11" s="21"/>
    </row>
    <row r="12" spans="3:7" ht="15.75" x14ac:dyDescent="0.25">
      <c r="C12" s="4" t="s">
        <v>10</v>
      </c>
      <c r="D12" s="5">
        <v>0</v>
      </c>
      <c r="E12" s="5"/>
      <c r="F12" s="5"/>
      <c r="G12" s="21"/>
    </row>
    <row r="13" spans="3:7" ht="15.75" x14ac:dyDescent="0.25">
      <c r="C13" s="4" t="s">
        <v>11</v>
      </c>
      <c r="D13" s="5">
        <v>0</v>
      </c>
      <c r="E13" s="5"/>
      <c r="F13" s="5"/>
      <c r="G13" s="21"/>
    </row>
    <row r="14" spans="3:7" ht="15.75" x14ac:dyDescent="0.25">
      <c r="C14" s="4" t="s">
        <v>12</v>
      </c>
      <c r="D14" s="5">
        <v>0</v>
      </c>
      <c r="E14" s="5"/>
      <c r="F14" s="5"/>
      <c r="G14" s="21"/>
    </row>
    <row r="15" spans="3:7" ht="15.75" x14ac:dyDescent="0.25">
      <c r="C15" s="4"/>
      <c r="E15" s="5"/>
      <c r="F15" s="5"/>
      <c r="G15" s="21"/>
    </row>
    <row r="16" spans="3:7" ht="15.75" x14ac:dyDescent="0.25">
      <c r="C16" s="4" t="s">
        <v>13</v>
      </c>
      <c r="D16" s="5">
        <f>D25+D24+D23+D22+D21+D20+D19+D18+D17</f>
        <v>3305.5884783071597</v>
      </c>
      <c r="E16" s="5"/>
      <c r="F16" s="5"/>
      <c r="G16" s="21"/>
    </row>
    <row r="17" spans="3:7" ht="15.75" x14ac:dyDescent="0.25">
      <c r="C17" s="4" t="s">
        <v>14</v>
      </c>
      <c r="D17" s="5">
        <v>440.31331066666667</v>
      </c>
      <c r="E17" s="5"/>
      <c r="F17" s="5"/>
      <c r="G17" s="21"/>
    </row>
    <row r="18" spans="3:7" ht="15.75" x14ac:dyDescent="0.25">
      <c r="C18" s="4" t="s">
        <v>15</v>
      </c>
      <c r="D18" s="5">
        <v>0</v>
      </c>
      <c r="E18" s="5"/>
      <c r="F18" s="5"/>
      <c r="G18" s="21"/>
    </row>
    <row r="19" spans="3:7" ht="15.75" x14ac:dyDescent="0.25">
      <c r="C19" s="4" t="s">
        <v>16</v>
      </c>
      <c r="D19" s="5">
        <v>2142.2356110024939</v>
      </c>
      <c r="E19" s="5"/>
      <c r="F19" s="5"/>
      <c r="G19" s="21"/>
    </row>
    <row r="20" spans="3:7" ht="15.75" x14ac:dyDescent="0.25">
      <c r="C20" s="4" t="s">
        <v>17</v>
      </c>
      <c r="D20" s="5">
        <v>0</v>
      </c>
      <c r="E20" s="5"/>
      <c r="F20" s="5"/>
      <c r="G20" s="21"/>
    </row>
    <row r="21" spans="3:7" ht="15.75" x14ac:dyDescent="0.25">
      <c r="C21" s="4" t="s">
        <v>18</v>
      </c>
      <c r="D21" s="5">
        <v>0</v>
      </c>
      <c r="E21" s="5"/>
      <c r="F21" s="5"/>
      <c r="G21" s="21"/>
    </row>
    <row r="22" spans="3:7" ht="15.75" x14ac:dyDescent="0.25">
      <c r="C22" s="4" t="s">
        <v>19</v>
      </c>
      <c r="D22" s="5">
        <v>20.738958590000031</v>
      </c>
      <c r="E22" s="5"/>
      <c r="F22" s="23"/>
      <c r="G22" s="21"/>
    </row>
    <row r="23" spans="3:7" ht="15.75" x14ac:dyDescent="0.25">
      <c r="C23" s="4" t="s">
        <v>20</v>
      </c>
      <c r="D23" s="5">
        <v>419.69310054999903</v>
      </c>
      <c r="E23" s="5"/>
      <c r="F23" s="5"/>
      <c r="G23" s="21"/>
    </row>
    <row r="24" spans="3:7" ht="15.75" x14ac:dyDescent="0.25">
      <c r="C24" s="4" t="s">
        <v>21</v>
      </c>
      <c r="D24" s="5">
        <v>15.140054400999988</v>
      </c>
      <c r="E24" s="5"/>
      <c r="F24" s="23"/>
      <c r="G24" s="21"/>
    </row>
    <row r="25" spans="3:7" ht="15.75" x14ac:dyDescent="0.25">
      <c r="C25" s="4" t="s">
        <v>22</v>
      </c>
      <c r="D25" s="5">
        <v>267.46744309699977</v>
      </c>
      <c r="E25" s="5"/>
      <c r="F25" s="5"/>
      <c r="G25" s="21"/>
    </row>
    <row r="26" spans="3:7" ht="15.75" x14ac:dyDescent="0.25">
      <c r="C26" s="4"/>
      <c r="E26" s="5"/>
      <c r="F26" s="5"/>
      <c r="G26" s="21"/>
    </row>
    <row r="27" spans="3:7" ht="15.75" x14ac:dyDescent="0.25">
      <c r="C27" s="4" t="s">
        <v>23</v>
      </c>
      <c r="D27" s="5">
        <f>D29+D28</f>
        <v>0</v>
      </c>
      <c r="E27" s="5"/>
      <c r="F27" s="5"/>
      <c r="G27" s="21"/>
    </row>
    <row r="28" spans="3:7" ht="15.75" x14ac:dyDescent="0.25">
      <c r="C28" s="4" t="s">
        <v>24</v>
      </c>
      <c r="D28" s="5">
        <v>0</v>
      </c>
      <c r="E28" s="5"/>
      <c r="F28" s="5"/>
      <c r="G28" s="21"/>
    </row>
    <row r="29" spans="3:7" ht="15.75" x14ac:dyDescent="0.25">
      <c r="C29" s="4" t="s">
        <v>25</v>
      </c>
      <c r="D29" s="5">
        <v>0</v>
      </c>
      <c r="E29" s="5"/>
      <c r="F29" s="5"/>
      <c r="G29" s="21"/>
    </row>
    <row r="30" spans="3:7" ht="15.75" x14ac:dyDescent="0.25">
      <c r="C30" s="4"/>
      <c r="E30" s="5"/>
      <c r="F30" s="5"/>
      <c r="G30" s="21"/>
    </row>
    <row r="31" spans="3:7" ht="15.75" x14ac:dyDescent="0.25">
      <c r="C31" s="4" t="s">
        <v>26</v>
      </c>
      <c r="D31" s="5">
        <f>D27+D16+D11+D7+D3</f>
        <v>3561.0619448891593</v>
      </c>
      <c r="E31" s="5"/>
      <c r="F31" s="5"/>
      <c r="G31" s="21"/>
    </row>
    <row r="32" spans="3:7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28</v>
      </c>
      <c r="D34" s="6">
        <f>(D29+D16+D12)/D41</f>
        <v>2.9193281127361408E-3</v>
      </c>
    </row>
    <row r="35" spans="3:4" ht="15.75" x14ac:dyDescent="0.25">
      <c r="C35" s="4" t="s">
        <v>29</v>
      </c>
      <c r="D35" s="6">
        <f>D31/D37</f>
        <v>3.1304533277535544E-3</v>
      </c>
    </row>
    <row r="36" spans="3:4" ht="15.75" x14ac:dyDescent="0.25">
      <c r="C36" s="4"/>
    </row>
    <row r="37" spans="3:4" ht="15.75" x14ac:dyDescent="0.25">
      <c r="C37" s="4" t="s">
        <v>30</v>
      </c>
      <c r="D37" s="5">
        <f>AVERAGE(D39:D41)</f>
        <v>1137554.7155800001</v>
      </c>
    </row>
    <row r="39" spans="3:4" x14ac:dyDescent="0.25">
      <c r="C39" s="7" t="s">
        <v>31</v>
      </c>
      <c r="D39" s="5">
        <v>1142798.0394100002</v>
      </c>
    </row>
    <row r="41" spans="3:4" x14ac:dyDescent="0.25">
      <c r="C41" s="7" t="s">
        <v>32</v>
      </c>
      <c r="D41" s="5">
        <v>1132311.3917499997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C744-2934-4826-B9F9-83B784055FE6}">
  <dimension ref="C1:D41"/>
  <sheetViews>
    <sheetView rightToLeft="1" workbookViewId="0">
      <selection activeCell="D2" sqref="D2"/>
    </sheetView>
  </sheetViews>
  <sheetFormatPr defaultRowHeight="15" x14ac:dyDescent="0.25"/>
  <cols>
    <col min="3" max="3" width="97.625" style="7" bestFit="1" customWidth="1"/>
    <col min="4" max="4" width="15" style="5" bestFit="1" customWidth="1"/>
  </cols>
  <sheetData>
    <row r="1" spans="3:4" x14ac:dyDescent="0.25">
      <c r="C1" s="1" t="s">
        <v>159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4" t="s">
        <v>3</v>
      </c>
      <c r="D3" s="5">
        <f>D5+D4</f>
        <v>2.146218214000001</v>
      </c>
    </row>
    <row r="4" spans="3:4" ht="15.75" x14ac:dyDescent="0.25">
      <c r="C4" s="4" t="s">
        <v>4</v>
      </c>
      <c r="D4" s="5">
        <v>0</v>
      </c>
    </row>
    <row r="5" spans="3:4" ht="15.75" x14ac:dyDescent="0.25">
      <c r="C5" s="4" t="s">
        <v>5</v>
      </c>
      <c r="D5" s="5">
        <v>2.146218214000001</v>
      </c>
    </row>
    <row r="6" spans="3:4" ht="15.75" x14ac:dyDescent="0.25">
      <c r="C6" s="4"/>
    </row>
    <row r="7" spans="3:4" ht="15.75" x14ac:dyDescent="0.25">
      <c r="C7" s="4" t="s">
        <v>6</v>
      </c>
      <c r="D7" s="5">
        <f>D9+D8</f>
        <v>0.24637000000000001</v>
      </c>
    </row>
    <row r="8" spans="3:4" ht="15.75" x14ac:dyDescent="0.25">
      <c r="C8" s="4" t="s">
        <v>7</v>
      </c>
      <c r="D8" s="5">
        <v>0</v>
      </c>
    </row>
    <row r="9" spans="3:4" ht="15.75" x14ac:dyDescent="0.25">
      <c r="C9" s="4" t="s">
        <v>8</v>
      </c>
      <c r="D9" s="5">
        <v>0.24637000000000001</v>
      </c>
    </row>
    <row r="10" spans="3:4" ht="15.75" x14ac:dyDescent="0.25">
      <c r="C10" s="4"/>
    </row>
    <row r="11" spans="3:4" ht="15.75" x14ac:dyDescent="0.25">
      <c r="C11" s="4" t="s">
        <v>9</v>
      </c>
      <c r="D11" s="5">
        <f>D14+D13+D12</f>
        <v>0</v>
      </c>
    </row>
    <row r="12" spans="3:4" ht="15.75" x14ac:dyDescent="0.25">
      <c r="C12" s="4" t="s">
        <v>10</v>
      </c>
      <c r="D12" s="5">
        <v>0</v>
      </c>
    </row>
    <row r="13" spans="3:4" ht="15.75" x14ac:dyDescent="0.25">
      <c r="C13" s="4" t="s">
        <v>11</v>
      </c>
      <c r="D13" s="5">
        <v>0</v>
      </c>
    </row>
    <row r="14" spans="3:4" ht="15.75" x14ac:dyDescent="0.25">
      <c r="C14" s="4" t="s">
        <v>12</v>
      </c>
      <c r="D14" s="5">
        <v>0</v>
      </c>
    </row>
    <row r="15" spans="3:4" ht="15.75" x14ac:dyDescent="0.25">
      <c r="C15" s="4"/>
    </row>
    <row r="16" spans="3:4" ht="15.75" x14ac:dyDescent="0.25">
      <c r="C16" s="4" t="s">
        <v>13</v>
      </c>
      <c r="D16" s="5">
        <f>D25+D24+D23+D22+D21+D20+D19+D18+D17</f>
        <v>9.5767093590000023</v>
      </c>
    </row>
    <row r="17" spans="3:4" ht="15.75" x14ac:dyDescent="0.25">
      <c r="C17" s="4" t="s">
        <v>14</v>
      </c>
      <c r="D17" s="5">
        <v>0</v>
      </c>
    </row>
    <row r="18" spans="3:4" ht="15.75" x14ac:dyDescent="0.25">
      <c r="C18" s="4" t="s">
        <v>15</v>
      </c>
      <c r="D18" s="5">
        <v>0</v>
      </c>
    </row>
    <row r="19" spans="3:4" ht="15.75" x14ac:dyDescent="0.25">
      <c r="C19" s="4" t="s">
        <v>16</v>
      </c>
      <c r="D19" s="5">
        <v>0</v>
      </c>
    </row>
    <row r="20" spans="3:4" ht="15.75" x14ac:dyDescent="0.25">
      <c r="C20" s="4" t="s">
        <v>17</v>
      </c>
      <c r="D20" s="5">
        <v>0</v>
      </c>
    </row>
    <row r="21" spans="3:4" ht="15.75" x14ac:dyDescent="0.25">
      <c r="C21" s="4" t="s">
        <v>18</v>
      </c>
      <c r="D21" s="5">
        <v>0</v>
      </c>
    </row>
    <row r="22" spans="3:4" ht="15.75" x14ac:dyDescent="0.25">
      <c r="C22" s="4" t="s">
        <v>19</v>
      </c>
      <c r="D22" s="5">
        <v>0.48662999699999931</v>
      </c>
    </row>
    <row r="23" spans="3:4" ht="15.75" x14ac:dyDescent="0.25">
      <c r="C23" s="4" t="s">
        <v>20</v>
      </c>
      <c r="D23" s="5">
        <v>7.9677442920000034</v>
      </c>
    </row>
    <row r="24" spans="3:4" ht="15.75" x14ac:dyDescent="0.25">
      <c r="C24" s="4" t="s">
        <v>21</v>
      </c>
      <c r="D24" s="5">
        <v>0</v>
      </c>
    </row>
    <row r="25" spans="3:4" ht="15.75" x14ac:dyDescent="0.25">
      <c r="C25" s="4" t="s">
        <v>22</v>
      </c>
      <c r="D25" s="5">
        <v>1.1223350699999997</v>
      </c>
    </row>
    <row r="26" spans="3:4" ht="15.75" x14ac:dyDescent="0.25">
      <c r="C26" s="4"/>
    </row>
    <row r="27" spans="3:4" ht="15.75" x14ac:dyDescent="0.25">
      <c r="C27" s="4" t="s">
        <v>23</v>
      </c>
      <c r="D27" s="5">
        <f>SUM(D28:D29)</f>
        <v>0</v>
      </c>
    </row>
    <row r="28" spans="3:4" ht="15.75" x14ac:dyDescent="0.25">
      <c r="C28" s="4" t="s">
        <v>24</v>
      </c>
      <c r="D28" s="5">
        <v>0</v>
      </c>
    </row>
    <row r="29" spans="3:4" ht="15.75" x14ac:dyDescent="0.25">
      <c r="C29" s="4" t="s">
        <v>25</v>
      </c>
      <c r="D29" s="5">
        <v>0</v>
      </c>
    </row>
    <row r="30" spans="3:4" ht="15.75" x14ac:dyDescent="0.25">
      <c r="C30" s="4"/>
    </row>
    <row r="31" spans="3:4" ht="15.75" x14ac:dyDescent="0.25">
      <c r="C31" s="4" t="s">
        <v>26</v>
      </c>
      <c r="D31" s="5">
        <f>D16+D7+D3+D11+D27</f>
        <v>11.969297573000004</v>
      </c>
    </row>
    <row r="32" spans="3:4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28</v>
      </c>
      <c r="D34" s="6">
        <f>(D29+D16+D12)/D41</f>
        <v>1.5676680072230949E-3</v>
      </c>
    </row>
    <row r="35" spans="3:4" ht="15.75" x14ac:dyDescent="0.25">
      <c r="C35" s="4" t="s">
        <v>29</v>
      </c>
      <c r="D35" s="6">
        <f>D31/D37</f>
        <v>1.4828545327083328E-3</v>
      </c>
    </row>
    <row r="36" spans="3:4" ht="15.75" x14ac:dyDescent="0.25">
      <c r="C36" s="4"/>
    </row>
    <row r="37" spans="3:4" ht="15.75" x14ac:dyDescent="0.25">
      <c r="C37" s="4" t="s">
        <v>30</v>
      </c>
      <c r="D37" s="5">
        <f>AVERAGE(D39:D41)</f>
        <v>8071.7948449999994</v>
      </c>
    </row>
    <row r="39" spans="3:4" x14ac:dyDescent="0.25">
      <c r="C39" s="7" t="s">
        <v>31</v>
      </c>
      <c r="D39" s="5">
        <v>10034.700999999999</v>
      </c>
    </row>
    <row r="41" spans="3:4" x14ac:dyDescent="0.25">
      <c r="C41" s="7" t="s">
        <v>32</v>
      </c>
      <c r="D41" s="5">
        <v>6108.8886899999998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A42C-0352-4F36-916F-2C5C4933272A}">
  <dimension ref="C1:D41"/>
  <sheetViews>
    <sheetView rightToLeft="1" workbookViewId="0"/>
  </sheetViews>
  <sheetFormatPr defaultRowHeight="15" x14ac:dyDescent="0.25"/>
  <cols>
    <col min="3" max="3" width="107.75" style="7" bestFit="1" customWidth="1"/>
    <col min="4" max="4" width="15" style="5" bestFit="1" customWidth="1"/>
  </cols>
  <sheetData>
    <row r="1" spans="3:4" x14ac:dyDescent="0.25">
      <c r="C1" s="1" t="s">
        <v>160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4" t="s">
        <v>3</v>
      </c>
      <c r="D3" s="5">
        <f>D5+D4</f>
        <v>1.9085235559999996</v>
      </c>
    </row>
    <row r="4" spans="3:4" ht="15.75" x14ac:dyDescent="0.25">
      <c r="C4" s="4" t="s">
        <v>4</v>
      </c>
      <c r="D4" s="5">
        <v>0</v>
      </c>
    </row>
    <row r="5" spans="3:4" ht="15.75" x14ac:dyDescent="0.25">
      <c r="C5" s="4" t="s">
        <v>5</v>
      </c>
      <c r="D5" s="5">
        <v>1.9085235559999996</v>
      </c>
    </row>
    <row r="6" spans="3:4" ht="15.75" x14ac:dyDescent="0.25">
      <c r="C6" s="4"/>
    </row>
    <row r="7" spans="3:4" ht="15.75" x14ac:dyDescent="0.25">
      <c r="C7" s="4" t="s">
        <v>6</v>
      </c>
      <c r="D7" s="5">
        <f>D9+D8</f>
        <v>2.419E-2</v>
      </c>
    </row>
    <row r="8" spans="3:4" ht="15.75" x14ac:dyDescent="0.25">
      <c r="C8" s="4" t="s">
        <v>7</v>
      </c>
      <c r="D8" s="5">
        <v>0</v>
      </c>
    </row>
    <row r="9" spans="3:4" ht="15.75" x14ac:dyDescent="0.25">
      <c r="C9" s="4" t="s">
        <v>8</v>
      </c>
      <c r="D9" s="5">
        <v>2.419E-2</v>
      </c>
    </row>
    <row r="10" spans="3:4" ht="15.75" x14ac:dyDescent="0.25">
      <c r="C10" s="4"/>
    </row>
    <row r="11" spans="3:4" ht="15.75" x14ac:dyDescent="0.25">
      <c r="C11" s="4" t="s">
        <v>9</v>
      </c>
      <c r="D11" s="5">
        <f>D14+D13+D12</f>
        <v>0</v>
      </c>
    </row>
    <row r="12" spans="3:4" ht="15.75" x14ac:dyDescent="0.25">
      <c r="C12" s="4" t="s">
        <v>10</v>
      </c>
      <c r="D12" s="5">
        <v>0</v>
      </c>
    </row>
    <row r="13" spans="3:4" ht="15.75" x14ac:dyDescent="0.25">
      <c r="C13" s="4" t="s">
        <v>11</v>
      </c>
      <c r="D13" s="5">
        <v>0</v>
      </c>
    </row>
    <row r="14" spans="3:4" ht="15.75" x14ac:dyDescent="0.25">
      <c r="C14" s="4" t="s">
        <v>12</v>
      </c>
      <c r="D14" s="5">
        <v>0</v>
      </c>
    </row>
    <row r="15" spans="3:4" ht="15.75" x14ac:dyDescent="0.25">
      <c r="C15" s="4"/>
    </row>
    <row r="16" spans="3:4" ht="15.75" x14ac:dyDescent="0.25">
      <c r="C16" s="4" t="s">
        <v>13</v>
      </c>
      <c r="D16" s="5">
        <f>D25+D24+D23+D22+D21+D20+D19+D18+D17</f>
        <v>1.2094527629999996</v>
      </c>
    </row>
    <row r="17" spans="3:4" ht="15.75" x14ac:dyDescent="0.25">
      <c r="C17" s="4" t="s">
        <v>14</v>
      </c>
      <c r="D17" s="5">
        <v>0</v>
      </c>
    </row>
    <row r="18" spans="3:4" ht="15.75" x14ac:dyDescent="0.25">
      <c r="C18" s="4" t="s">
        <v>15</v>
      </c>
      <c r="D18" s="5">
        <v>0</v>
      </c>
    </row>
    <row r="19" spans="3:4" ht="15.75" x14ac:dyDescent="0.25">
      <c r="C19" s="4" t="s">
        <v>16</v>
      </c>
      <c r="D19" s="5">
        <v>0</v>
      </c>
    </row>
    <row r="20" spans="3:4" ht="15.75" x14ac:dyDescent="0.25">
      <c r="C20" s="4" t="s">
        <v>17</v>
      </c>
      <c r="D20" s="5">
        <v>0</v>
      </c>
    </row>
    <row r="21" spans="3:4" ht="15.75" x14ac:dyDescent="0.25">
      <c r="C21" s="4" t="s">
        <v>18</v>
      </c>
      <c r="D21" s="5">
        <v>0</v>
      </c>
    </row>
    <row r="22" spans="3:4" ht="15.75" x14ac:dyDescent="0.25">
      <c r="C22" s="4" t="s">
        <v>19</v>
      </c>
      <c r="D22" s="5">
        <v>0</v>
      </c>
    </row>
    <row r="23" spans="3:4" ht="15.75" x14ac:dyDescent="0.25">
      <c r="C23" s="4" t="s">
        <v>20</v>
      </c>
      <c r="D23" s="5">
        <v>0.24969563799999978</v>
      </c>
    </row>
    <row r="24" spans="3:4" ht="15.75" x14ac:dyDescent="0.25">
      <c r="C24" s="4" t="s">
        <v>21</v>
      </c>
      <c r="D24" s="5">
        <v>0</v>
      </c>
    </row>
    <row r="25" spans="3:4" ht="15.75" x14ac:dyDescent="0.25">
      <c r="C25" s="4" t="s">
        <v>22</v>
      </c>
      <c r="D25" s="5">
        <v>0.95975712499999988</v>
      </c>
    </row>
    <row r="26" spans="3:4" ht="15.75" x14ac:dyDescent="0.25">
      <c r="C26" s="4"/>
    </row>
    <row r="27" spans="3:4" ht="15.75" x14ac:dyDescent="0.25">
      <c r="C27" s="4" t="s">
        <v>23</v>
      </c>
      <c r="D27" s="5">
        <f>D29+D28</f>
        <v>0</v>
      </c>
    </row>
    <row r="28" spans="3:4" ht="15.75" x14ac:dyDescent="0.25">
      <c r="C28" s="4" t="s">
        <v>24</v>
      </c>
    </row>
    <row r="29" spans="3:4" ht="15.75" x14ac:dyDescent="0.25">
      <c r="C29" s="4" t="s">
        <v>25</v>
      </c>
    </row>
    <row r="30" spans="3:4" ht="15.75" x14ac:dyDescent="0.25">
      <c r="C30" s="4"/>
    </row>
    <row r="31" spans="3:4" ht="15.75" x14ac:dyDescent="0.25">
      <c r="C31" s="4" t="s">
        <v>26</v>
      </c>
      <c r="D31" s="5">
        <f>D3+D7+D11+D16+D27</f>
        <v>3.1421663189999993</v>
      </c>
    </row>
    <row r="32" spans="3:4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28</v>
      </c>
      <c r="D34" s="6">
        <f>(D29+D16+D12)/D41</f>
        <v>1.0720856550452893E-4</v>
      </c>
    </row>
    <row r="35" spans="3:4" ht="15.75" x14ac:dyDescent="0.25">
      <c r="C35" s="4" t="s">
        <v>29</v>
      </c>
      <c r="D35" s="6">
        <f>D31/D37</f>
        <v>2.9117154978568302E-4</v>
      </c>
    </row>
    <row r="36" spans="3:4" ht="15.75" x14ac:dyDescent="0.25">
      <c r="C36" s="4"/>
    </row>
    <row r="37" spans="3:4" ht="15.75" x14ac:dyDescent="0.25">
      <c r="C37" s="4" t="s">
        <v>30</v>
      </c>
      <c r="D37" s="5">
        <f>AVERAGE(D39:D41)</f>
        <v>10791.460640000001</v>
      </c>
    </row>
    <row r="39" spans="3:4" x14ac:dyDescent="0.25">
      <c r="C39" s="7" t="s">
        <v>31</v>
      </c>
      <c r="D39" s="5">
        <v>10301.61407</v>
      </c>
    </row>
    <row r="41" spans="3:4" x14ac:dyDescent="0.25">
      <c r="C41" s="7" t="s">
        <v>32</v>
      </c>
      <c r="D41" s="5">
        <v>11281.307210000001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</vt:lpstr>
      <vt:lpstr>22238</vt:lpstr>
      <vt:lpstr>22239</vt:lpstr>
      <vt:lpstr>22240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Shlomo Yael</dc:creator>
  <cp:lastModifiedBy>Shlomo Yael</cp:lastModifiedBy>
  <dcterms:created xsi:type="dcterms:W3CDTF">2024-02-07T11:54:16Z</dcterms:created>
  <dcterms:modified xsi:type="dcterms:W3CDTF">2024-03-26T09:25:16Z</dcterms:modified>
</cp:coreProperties>
</file>