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F:\excel\gemel\AA_CLIENTS\יהב רופאים\2022\דיווחים נלווים\ישירות\4\"/>
    </mc:Choice>
  </mc:AlternateContent>
  <xr:revisionPtr revIDLastSave="0" documentId="13_ncr:1_{8BCB68A4-9670-429C-B297-9DBFCB1FA853}" xr6:coauthVersionLast="47" xr6:coauthVersionMax="47" xr10:uidLastSave="{00000000-0000-0000-0000-000000000000}"/>
  <bookViews>
    <workbookView xWindow="-120" yWindow="-120" windowWidth="24240" windowHeight="13140" activeTab="3" xr2:uid="{1B7F4147-7F0E-489B-AF9F-39C7BD1F0CAA}"/>
  </bookViews>
  <sheets>
    <sheet name="נספח 1" sheetId="1" r:id="rId1"/>
    <sheet name="נספח 2" sheetId="2" r:id="rId2"/>
    <sheet name="נספח 3" sheetId="3" r:id="rId3"/>
    <sheet name="השתלמות רופאים כללי 22238" sheetId="6" r:id="rId4"/>
    <sheet name=" השתלמות רופאים מניות 22239" sheetId="5" r:id="rId5"/>
    <sheet name=" השתלמות רופאים אגח ממש יש22240" sheetId="4" r:id="rId6"/>
  </sheets>
  <externalReferences>
    <externalReference r:id="rId7"/>
  </externalReferences>
  <definedNames>
    <definedName name="comp_name">'[1]הפעלה דוח הוצאות ישירות'!$D$3</definedName>
    <definedName name="SUG_MUZAR">'[1]הפעלה דוח הוצאות ישירות'!$D$4</definedName>
    <definedName name="to_date">'[1]הפעלה דוח הוצאות ישירות'!$D$5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3" l="1"/>
  <c r="D16" i="1" l="1"/>
  <c r="D16" i="6"/>
  <c r="D101" i="3"/>
  <c r="D74" i="3"/>
  <c r="D28" i="6" l="1"/>
  <c r="D27" i="5"/>
  <c r="D27" i="4"/>
  <c r="D38" i="6"/>
  <c r="D37" i="5"/>
  <c r="D37" i="4"/>
  <c r="D28" i="1"/>
  <c r="D16" i="4"/>
  <c r="D34" i="4" s="1"/>
  <c r="D11" i="4"/>
  <c r="D7" i="4"/>
  <c r="D3" i="4"/>
  <c r="D16" i="5"/>
  <c r="D34" i="5" s="1"/>
  <c r="D11" i="5"/>
  <c r="D7" i="5"/>
  <c r="D3" i="5"/>
  <c r="D31" i="5" s="1"/>
  <c r="D35" i="5" s="1"/>
  <c r="D32" i="6"/>
  <c r="D36" i="6" s="1"/>
  <c r="D11" i="6"/>
  <c r="D7" i="6"/>
  <c r="D3" i="6"/>
  <c r="D31" i="4" l="1"/>
  <c r="D35" i="4" s="1"/>
  <c r="D35" i="6"/>
  <c r="D82" i="3"/>
  <c r="D49" i="3"/>
  <c r="D35" i="2"/>
  <c r="D17" i="2" l="1"/>
  <c r="D10" i="2"/>
  <c r="D6" i="2"/>
  <c r="D11" i="1" l="1"/>
  <c r="D7" i="1"/>
  <c r="D3" i="1"/>
  <c r="D35" i="1" l="1"/>
  <c r="D32" i="1"/>
  <c r="D36" i="1" s="1"/>
</calcChain>
</file>

<file path=xl/sharedStrings.xml><?xml version="1.0" encoding="utf-8"?>
<sst xmlns="http://schemas.openxmlformats.org/spreadsheetml/2006/main" count="307" uniqueCount="163">
  <si>
    <t>נספח 1 - יהב רופאים - קרן השתלמות -  סך התשלומים ששולמו בגין כל סוג של הוצאה ישירה לשנה המסתיימת ביום 31/12/2022</t>
  </si>
  <si>
    <t>תאור</t>
  </si>
  <si>
    <t>אלפי ש''ח</t>
  </si>
  <si>
    <t>1. סהכ עמלות קניה ומכירה</t>
  </si>
  <si>
    <t>א. סך עמלות ברוקראז לצדדים קשורים</t>
  </si>
  <si>
    <t>ב. סך עמלות ברוקראז לצדדים שאינם קשורים</t>
  </si>
  <si>
    <t>2. סה"כ עמלות קסטודיאן</t>
  </si>
  <si>
    <t>א. סך עמלות קסטודיאן לצדדים קשורים</t>
  </si>
  <si>
    <t>ב. סך עמלות קסטודיאן לצדדים שאינם קשורים</t>
  </si>
  <si>
    <t>3. סה"כ הוצאות מהשקעות לא סחירות</t>
  </si>
  <si>
    <t>א. סך הוצאות הנובעות מהשקעה בניירות ערך לא סחירים שאינם לצורך מימון פרויקטים לתשתיות</t>
  </si>
  <si>
    <t>ב. סך הוצאות הנובעות ממימון פרויקטים לתשתיות</t>
  </si>
  <si>
    <t>ג. סך הוצאות הנובעות מהשקעה בזכויות במקרקעין</t>
  </si>
  <si>
    <t>4. סה"כ עמלות ניהול חיצוני</t>
  </si>
  <si>
    <t xml:space="preserve">א.סך תשלומים הנובעים מהשקעה בקרנות השקעה בישראל </t>
  </si>
  <si>
    <t>ב. סך תשלומים הנובעים מהשקעה בקרנות השקעה בחו"ל - צד קשור</t>
  </si>
  <si>
    <t>ג. סך תשלומים הנובעים מהשקעה בקרנות השקעה בחו"ל</t>
  </si>
  <si>
    <t>ד. סך תשלומים למנהלי תיקים ישראלים בגין השקעה בחו"ל</t>
  </si>
  <si>
    <t xml:space="preserve">ה. סך תשלומים למנהלי תיקים זרים </t>
  </si>
  <si>
    <t>ו. סך תשלומים בגין השקעה בתעודות סל ישראליות</t>
  </si>
  <si>
    <t>ז. סך תשלומים בגין השקעה בתעודות סל זרות</t>
  </si>
  <si>
    <t>ח. סך תשלומים בגין השקעה בקרנות נאמנות ישראליות - צד קשור</t>
  </si>
  <si>
    <t>ט. סך תשלומים בגין השקעה בקרנות נאמנות זרות</t>
  </si>
  <si>
    <t>5. סה"כ הוצאות אחרות</t>
  </si>
  <si>
    <t>א. סך הוצאות בעד ניהול תביעות</t>
  </si>
  <si>
    <t>ב. סך הוצאות בעד מתן משכנתאות</t>
  </si>
  <si>
    <t>6. סה"כ הוצאות ישירות (סיכום סעיפים 1 עד 5)</t>
  </si>
  <si>
    <t>7. שיעור הוצאות ישירות</t>
  </si>
  <si>
    <t>8. יתרת נכסים ממוצעת באלפי ₪</t>
  </si>
  <si>
    <t>יתרת נכסים לסוף תקופה</t>
  </si>
  <si>
    <t>יתרת נכסים לסוף שנה קודמת</t>
  </si>
  <si>
    <t>נספח 2 - יהב רופאים - קרן השתלמות - פרוט עמלות והוצאות לשנה המסתיימת ביום 31/12/2022</t>
  </si>
  <si>
    <t>ברוקראז-עמלות קניה ומכירה בגין עסקאות בניע סחירים</t>
  </si>
  <si>
    <t/>
  </si>
  <si>
    <t>צדדים קשורים</t>
  </si>
  <si>
    <t>מיטב 5018</t>
  </si>
  <si>
    <t>סה"כ לצדדים  קשורים</t>
  </si>
  <si>
    <t>צדדים שאינם קשורים</t>
  </si>
  <si>
    <t>בנק לאומי</t>
  </si>
  <si>
    <t>ברוקר זר</t>
  </si>
  <si>
    <t>סה"כ לצדדים שאינם קשורים</t>
  </si>
  <si>
    <t>סך עמלות ברוקראז</t>
  </si>
  <si>
    <t>עמלות קסטודיאן</t>
  </si>
  <si>
    <t>סה"כ לצדדים קשורים</t>
  </si>
  <si>
    <t>צדדים שאינם  קשורים</t>
  </si>
  <si>
    <t>סה"כ לצדדים שאינם  קשורים</t>
  </si>
  <si>
    <t>סך עמלות קסטודיאן</t>
  </si>
  <si>
    <t>הוצאות הנובעת מהשקעה בניע לא סחירים או ממתן הלוואה</t>
  </si>
  <si>
    <t>גוף/יחיד א</t>
  </si>
  <si>
    <t>אחרים</t>
  </si>
  <si>
    <t>סך הוצאות הנובעת מהשקעה בניע לא סחירים או ממתן הלוואה</t>
  </si>
  <si>
    <t>הוצאה הנובעת מהשקעה בזכויות במקרקעין</t>
  </si>
  <si>
    <t>סך הוצאות הנובעת מהשקעה בזכויות מקרקעין</t>
  </si>
  <si>
    <t>הוצאה הנובעת בעד ניהול תביעה או תובענה</t>
  </si>
  <si>
    <t>סך הוצאות בעד ניהול תביעה או תובענה</t>
  </si>
  <si>
    <t>הוצאה הנובעת ממתן משכנתא</t>
  </si>
  <si>
    <t>סך הוצאות הנובעת ממתן משכנתא</t>
  </si>
  <si>
    <t>סך הכל עמלות והוצאות</t>
  </si>
  <si>
    <t>נספח 3 - יהב רופאים - קרן השתלמות - פירוט עמלות ניהול חיצוני לשנה המסתיימת ביום 31/12/2022</t>
  </si>
  <si>
    <t>אלפי שח</t>
  </si>
  <si>
    <t>תשלום הנובע מהשקעה בקרנות השקעה</t>
  </si>
  <si>
    <t xml:space="preserve">Vintage V access  </t>
  </si>
  <si>
    <t>יסודות נדלן ג</t>
  </si>
  <si>
    <t>דובר 10</t>
  </si>
  <si>
    <t>BRIDGES</t>
  </si>
  <si>
    <t>Forma Fund</t>
  </si>
  <si>
    <t>אלקטרה נדלן 3</t>
  </si>
  <si>
    <t xml:space="preserve">KLIRMARK III </t>
  </si>
  <si>
    <t>Madison Realty Capital Debt V</t>
  </si>
  <si>
    <t>FORTTISSIMO V</t>
  </si>
  <si>
    <t>Windin' Capital Fund LP</t>
  </si>
  <si>
    <t>Hamilton Lane CI IV</t>
  </si>
  <si>
    <t>מונטה סיד 2</t>
  </si>
  <si>
    <t>EQT9</t>
  </si>
  <si>
    <t>MV SENIOR II</t>
  </si>
  <si>
    <t xml:space="preserve">BLUE ATLANTIC PARTNERS III </t>
  </si>
  <si>
    <t>Pantheon Access</t>
  </si>
  <si>
    <t>Levine Leichtman VI</t>
  </si>
  <si>
    <t>בלו אטלנטיק פרטנרס</t>
  </si>
  <si>
    <t>ALTO FUND III</t>
  </si>
  <si>
    <t xml:space="preserve">תשתיות ישראל 4 </t>
  </si>
  <si>
    <t>MONETA CAPITAL</t>
  </si>
  <si>
    <t>אלקטרה נדלן 2</t>
  </si>
  <si>
    <t>INSIGHT XI</t>
  </si>
  <si>
    <t>Direct Lending Fund III</t>
  </si>
  <si>
    <t>פירסט טיים 2</t>
  </si>
  <si>
    <t>Forma 2</t>
  </si>
  <si>
    <t>vintage fund of fund VI breako</t>
  </si>
  <si>
    <t>VINTAGE 3</t>
  </si>
  <si>
    <t>Pitango 2</t>
  </si>
  <si>
    <t>EQT Infrastructure V</t>
  </si>
  <si>
    <t>SKY 4</t>
  </si>
  <si>
    <t>Vintage Fund of Funds VI (Access)</t>
  </si>
  <si>
    <t>ION Crossover Parthers II</t>
  </si>
  <si>
    <t>IBI SECURED BRIDGE LOAN.LP</t>
  </si>
  <si>
    <t>NOKED LONG</t>
  </si>
  <si>
    <t>Phoenix Real Estate Debt</t>
  </si>
  <si>
    <t>ORCA LONG</t>
  </si>
  <si>
    <t>The Phoenix Anchor Fund</t>
  </si>
  <si>
    <t>Alpha Value</t>
  </si>
  <si>
    <t>NOKED EQUITY</t>
  </si>
  <si>
    <t xml:space="preserve"> רופאים אג"ח IBI SECURED BRIDGE LOAN.LP  </t>
  </si>
  <si>
    <t>One Equity Partners VIII</t>
  </si>
  <si>
    <t xml:space="preserve">Electra America Hospitality </t>
  </si>
  <si>
    <t>Hamilton Lane Equity Opportunities Fund V-B LP</t>
  </si>
  <si>
    <t>סך תשלומים הנובעים מהשקעה בקרנות השקעה</t>
  </si>
  <si>
    <t>תשלום למנהל תיקים ישראלי</t>
  </si>
  <si>
    <t>סך תשלום למנהל תיקים ישראלי</t>
  </si>
  <si>
    <t>תשלום למנהל תיקים זר</t>
  </si>
  <si>
    <t>סך תשלום למנהל תיקים זר</t>
  </si>
  <si>
    <t xml:space="preserve">תשלום בגין קרנות נאמנות </t>
  </si>
  <si>
    <t>קרן נאמנות ישראלית</t>
  </si>
  <si>
    <t>אי בי אי ניהול קרנות נאמנות בע"מ</t>
  </si>
  <si>
    <t>קרן חוץ</t>
  </si>
  <si>
    <t>KBI</t>
  </si>
  <si>
    <t>Kotak</t>
  </si>
  <si>
    <t>Trigon New Europe Fund</t>
  </si>
  <si>
    <t>Comgest</t>
  </si>
  <si>
    <t>India Acorn ICAV - Ashoka Indi</t>
  </si>
  <si>
    <t>Schroder ISF Greater China</t>
  </si>
  <si>
    <t>CIFC Senior Secured Corporate</t>
  </si>
  <si>
    <t>Diamond Capital</t>
  </si>
  <si>
    <t xml:space="preserve">Invesco investment </t>
  </si>
  <si>
    <t xml:space="preserve"> Invesco Aerospace &amp; Defence ET</t>
  </si>
  <si>
    <t>CREDIT SUISSE</t>
  </si>
  <si>
    <t>סך תשלומים בגין השקעה בקרנות נאמנות</t>
  </si>
  <si>
    <t>תשלום בגין השקעה בתעודות סל</t>
  </si>
  <si>
    <t>תעודות סל ישראליות</t>
  </si>
  <si>
    <t>הראל קרנות נאמנות בע"מ</t>
  </si>
  <si>
    <t>מגדל קרנות נאמנות בע"מ</t>
  </si>
  <si>
    <t>קסם קרנות נאמנות בע"מ</t>
  </si>
  <si>
    <t>מור ניהול קרנות נאמנות בע"מ</t>
  </si>
  <si>
    <t>פסגות קרנות נאמנות בע"מ</t>
  </si>
  <si>
    <t>סך הכל תעודות סל ישראליות</t>
  </si>
  <si>
    <t>תעודת סל זרה</t>
  </si>
  <si>
    <t>LYXOR ETF</t>
  </si>
  <si>
    <t>BlackRock Inc</t>
  </si>
  <si>
    <t>Amundi etf</t>
  </si>
  <si>
    <t>State Street Corp</t>
  </si>
  <si>
    <t>Pacer Funds Trust</t>
  </si>
  <si>
    <t>KRANESHARES</t>
  </si>
  <si>
    <t>Mirae Asset Global Discovery Fund</t>
  </si>
  <si>
    <t>Van Eck ETF</t>
  </si>
  <si>
    <t>Xtrackers CSI300</t>
  </si>
  <si>
    <t>Charles Schwab investment managment</t>
  </si>
  <si>
    <t>WisdomTree</t>
  </si>
  <si>
    <t>Vanguard Group</t>
  </si>
  <si>
    <t>Global X Management Co LLc</t>
  </si>
  <si>
    <t>First Trust Portfolios</t>
  </si>
  <si>
    <t>MARKET VECTORS</t>
  </si>
  <si>
    <t>SXLE LN</t>
  </si>
  <si>
    <t>סך הכל תעודות סל זרות</t>
  </si>
  <si>
    <t>סך הכל עמלות ניהול חיצוני</t>
  </si>
  <si>
    <t xml:space="preserve">א. שיעור סך ההוצאות הישירות, שההוצאה בגינן מוגבלת לשיעור של 0.25 לפי התקנות (באחוזים)  </t>
  </si>
  <si>
    <t xml:space="preserve">ב. שיעור סך הוצאות ישירות מסך נכסים לסוף שנה קודמת (באחוזים) </t>
  </si>
  <si>
    <t>נספח 1 - 2240השתלמות רופאים אגח ממשלת ישראל -  סך התשלומים ששולמו בגין כל סוג של הוצאה ישירה לשנה המסתיימת ביום 31/12/2022</t>
  </si>
  <si>
    <t>נספח 1 - 2239השתלמות רופאים מניות  -  סך התשלומים ששולמו בגין כל סוג של הוצאה ישירה לשנה המסתיימת ביום 31/12/2022</t>
  </si>
  <si>
    <t>נספח 1 - 2238השתלמות רופאים כללי -  סך התשלומים ששולמו בגין כל סוג של הוצאה ישירה לשנה המסתיימת ביום 31/12/2022</t>
  </si>
  <si>
    <t>א. שיעור סך ההוצאות הישירות, שההוצאה בגינן מוגבלת לשיעור של 0.25 לפי התקנות (באחוזים)</t>
  </si>
  <si>
    <t xml:space="preserve">א. שיעור סך ההוצאות הישירות, שההוצאה בגינן מוגבלת לשיעור של 0.25 לפי התקנות (באחוזים) </t>
  </si>
  <si>
    <t>BlackRock  Asset Managment ireland</t>
  </si>
  <si>
    <t>י. החזר עמלות ניהול חיצוני מהחברה המנהלת</t>
  </si>
  <si>
    <t>החזר עמלות ניהול חיצוני מהחברה המנהלת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</si>
</sst>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(* #,##0.00_);_(* \(#,##0.00\);_(* &quot;-&quot;??_);_(@_)"/>
    <numFmt numFmtId="165" formatCode="_ * #,##0.0_ ;_ * \-#,##0.0_ ;_ * &quot;-&quot;??_ ;_ @_ "/>
    <numFmt numFmtId="166" formatCode="_ * #,##0_ ;_ * \-#,##0_ ;_ * &quot;-&quot;??_ ;_ @_ "/>
    <numFmt numFmtId="167" formatCode="_ * #,##0.0_ ;_ * \-#,##0.0_ ;_ * &quot;-&quot;?_ ;_ @_ "/>
    <numFmt numFmtId="168" formatCode="_ * #,##0.000_ ;_ * \-#,##0.000_ ;_ * &quot;-&quot;??_ ;_ @_ "/>
    <numFmt numFmtId="169" formatCode="_ * #,##0.0000000_ ;_ * \-#,##0.0000000_ ;_ * &quot;-&quot;??_ ;_ @_ "/>
    <numFmt numFmtId="170" formatCode="_ * #,##0.00000000_ ;_ * \-#,##0.00000000_ ;_ * &quot;-&quot;??_ ;_ @_ "/>
    <numFmt numFmtId="171" formatCode="_ * #,##0.000000000_ ;_ * \-#,##0.000000000_ ;_ * &quot;-&quot;??_ ;_ @_ 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David"/>
      <family val="2"/>
      <charset val="177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2" fillId="0" borderId="0" xfId="0" applyFont="1" applyAlignment="1">
      <alignment horizontal="right" readingOrder="2"/>
    </xf>
    <xf numFmtId="165" fontId="2" fillId="0" borderId="0" xfId="1" applyNumberFormat="1" applyFont="1" applyFill="1" applyBorder="1" applyAlignment="1">
      <alignment horizontal="right" readingOrder="2"/>
    </xf>
    <xf numFmtId="0" fontId="3" fillId="0" borderId="0" xfId="0" applyFont="1" applyAlignment="1">
      <alignment readingOrder="2"/>
    </xf>
    <xf numFmtId="0" fontId="5" fillId="0" borderId="0" xfId="3" applyFont="1" applyAlignment="1">
      <alignment horizontal="right"/>
    </xf>
    <xf numFmtId="165" fontId="2" fillId="0" borderId="0" xfId="1" applyNumberFormat="1" applyFont="1" applyFill="1" applyBorder="1"/>
    <xf numFmtId="10" fontId="2" fillId="0" borderId="0" xfId="2" applyNumberFormat="1" applyFont="1" applyFill="1" applyBorder="1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1" applyFont="1" applyFill="1" applyBorder="1" applyAlignment="1"/>
    <xf numFmtId="164" fontId="2" fillId="0" borderId="0" xfId="1" applyFont="1" applyFill="1" applyBorder="1"/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Fill="1" applyBorder="1"/>
    <xf numFmtId="166" fontId="2" fillId="0" borderId="0" xfId="1" applyNumberFormat="1" applyFont="1" applyFill="1" applyBorder="1" applyAlignment="1">
      <alignment horizontal="right"/>
    </xf>
    <xf numFmtId="164" fontId="3" fillId="0" borderId="0" xfId="0" applyNumberFormat="1" applyFont="1"/>
    <xf numFmtId="164" fontId="6" fillId="0" borderId="0" xfId="1" applyFont="1" applyFill="1" applyBorder="1"/>
    <xf numFmtId="164" fontId="7" fillId="0" borderId="0" xfId="0" applyNumberFormat="1" applyFont="1"/>
    <xf numFmtId="43" fontId="0" fillId="0" borderId="0" xfId="0" applyNumberFormat="1"/>
    <xf numFmtId="165" fontId="0" fillId="0" borderId="0" xfId="0" applyNumberFormat="1"/>
    <xf numFmtId="168" fontId="0" fillId="0" borderId="0" xfId="0" applyNumberFormat="1"/>
    <xf numFmtId="167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64" fontId="0" fillId="0" borderId="0" xfId="0" applyNumberFormat="1"/>
  </cellXfs>
  <cellStyles count="4">
    <cellStyle name="Comma" xfId="1" builtinId="3"/>
    <cellStyle name="Normal" xfId="0" builtinId="0"/>
    <cellStyle name="Normal 3" xfId="3" xr:uid="{8D0D3A6E-97CE-4FE4-9D7F-2B88C210190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XCEL\account\Name\ALL\&#1510;&#1493;&#1493;&#1514;%20&#1513;&#1497;\&#1492;&#1493;&#1510;&#1488;&#1493;&#1514;%20&#1497;&#1513;&#1497;&#1512;&#1493;&#1514;\2022\Q4\&#1497;&#1492;&#1489;\&#1491;&#1493;&#1495;&#1493;&#1514;\&#1492;&#1493;&#1510;&#1488;&#1493;&#1514;%20&#1497;&#1513;&#1497;&#1512;&#1493;&#1514;%20V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פעלה בדיקת עמלות"/>
      <sheetName val="הפעלה דוח הוצאות ישירות"/>
      <sheetName val="hamara"/>
      <sheetName val="Tik_Kvutza"/>
      <sheetName val="convert"/>
      <sheetName val="דוח תנועות FC דנאל"/>
      <sheetName val="מטריצת תעריפון"/>
      <sheetName val="מטריצת תעריפון דולר"/>
      <sheetName val="מטריצת תעריפון מטבעות"/>
      <sheetName val="DNL_TNU"/>
      <sheetName val="בקרה"/>
      <sheetName val="מטריצת ברוקרים"/>
      <sheetName val="Atlas_MF"/>
      <sheetName val="Atlas_MFTNU"/>
      <sheetName val="Manpik"/>
      <sheetName val="JUNK"/>
      <sheetName val="קרנות השקעה"/>
      <sheetName val="נספח 1 - סך תשלומים ששולמו"/>
      <sheetName val="נספח 2 - עמלות והוצאות"/>
      <sheetName val="נספח 3 - עמלות ניהול חיצוני"/>
      <sheetName val="VALIDATION"/>
    </sheetNames>
    <sheetDataSet>
      <sheetData sheetId="0"/>
      <sheetData sheetId="1">
        <row r="3">
          <cell r="D3" t="str">
            <v>יהב רופאים</v>
          </cell>
        </row>
        <row r="4">
          <cell r="D4" t="str">
            <v>קרן השתלמות</v>
          </cell>
        </row>
        <row r="5">
          <cell r="D5">
            <v>44926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1EBA3-A760-4815-9F2D-74AAC3FB8679}">
  <sheetPr codeName="גיליון1"/>
  <dimension ref="C1:F42"/>
  <sheetViews>
    <sheetView rightToLeft="1" workbookViewId="0">
      <selection activeCell="C17" sqref="C17"/>
    </sheetView>
  </sheetViews>
  <sheetFormatPr defaultRowHeight="15" x14ac:dyDescent="0.25"/>
  <cols>
    <col min="3" max="3" width="73" style="7" customWidth="1"/>
    <col min="4" max="4" width="15" style="5" bestFit="1" customWidth="1"/>
    <col min="5" max="5" width="12.375" bestFit="1" customWidth="1"/>
  </cols>
  <sheetData>
    <row r="1" spans="3:6" x14ac:dyDescent="0.25">
      <c r="C1" s="1" t="s">
        <v>0</v>
      </c>
      <c r="D1" s="2"/>
    </row>
    <row r="2" spans="3:6" x14ac:dyDescent="0.25">
      <c r="C2" s="3" t="s">
        <v>1</v>
      </c>
      <c r="D2" s="2" t="s">
        <v>2</v>
      </c>
    </row>
    <row r="3" spans="3:6" ht="15.75" x14ac:dyDescent="0.25">
      <c r="C3" s="4" t="s">
        <v>3</v>
      </c>
      <c r="D3" s="5">
        <f>SUM(D4:D5)</f>
        <v>267.4155693240001</v>
      </c>
      <c r="F3" s="21"/>
    </row>
    <row r="4" spans="3:6" ht="15.75" x14ac:dyDescent="0.25">
      <c r="C4" s="4" t="s">
        <v>4</v>
      </c>
      <c r="D4" s="5">
        <v>21.773710000000001</v>
      </c>
      <c r="F4" s="21"/>
    </row>
    <row r="5" spans="3:6" ht="15.75" x14ac:dyDescent="0.25">
      <c r="C5" s="4" t="s">
        <v>5</v>
      </c>
      <c r="D5" s="5">
        <v>245.64185932400008</v>
      </c>
      <c r="F5" s="21"/>
    </row>
    <row r="6" spans="3:6" ht="15.75" x14ac:dyDescent="0.25">
      <c r="C6" s="4"/>
      <c r="F6" s="21"/>
    </row>
    <row r="7" spans="3:6" ht="15.75" x14ac:dyDescent="0.25">
      <c r="C7" s="4" t="s">
        <v>6</v>
      </c>
      <c r="D7" s="5">
        <f>SUM(D8:D9)</f>
        <v>37.469000000000001</v>
      </c>
      <c r="F7" s="21"/>
    </row>
    <row r="8" spans="3:6" ht="15.75" x14ac:dyDescent="0.25">
      <c r="C8" s="4" t="s">
        <v>7</v>
      </c>
      <c r="D8" s="5">
        <v>0</v>
      </c>
      <c r="F8" s="21"/>
    </row>
    <row r="9" spans="3:6" ht="15.75" x14ac:dyDescent="0.25">
      <c r="C9" s="4" t="s">
        <v>8</v>
      </c>
      <c r="D9" s="5">
        <v>37.469000000000001</v>
      </c>
      <c r="F9" s="21"/>
    </row>
    <row r="10" spans="3:6" ht="15.75" x14ac:dyDescent="0.25">
      <c r="C10" s="4"/>
      <c r="F10" s="21"/>
    </row>
    <row r="11" spans="3:6" ht="15.75" x14ac:dyDescent="0.25">
      <c r="C11" s="4" t="s">
        <v>9</v>
      </c>
      <c r="D11" s="5">
        <f>SUM(D12:D14)</f>
        <v>0.41799999999999998</v>
      </c>
      <c r="F11" s="21"/>
    </row>
    <row r="12" spans="3:6" ht="15.75" x14ac:dyDescent="0.25">
      <c r="C12" s="4" t="s">
        <v>10</v>
      </c>
      <c r="D12" s="5">
        <v>0</v>
      </c>
      <c r="F12" s="21"/>
    </row>
    <row r="13" spans="3:6" ht="15.75" x14ac:dyDescent="0.25">
      <c r="C13" s="4" t="s">
        <v>11</v>
      </c>
      <c r="D13" s="5">
        <v>0.41799999999999998</v>
      </c>
      <c r="F13" s="21"/>
    </row>
    <row r="14" spans="3:6" ht="15.75" x14ac:dyDescent="0.25">
      <c r="C14" s="4" t="s">
        <v>12</v>
      </c>
      <c r="D14" s="5">
        <v>0</v>
      </c>
      <c r="F14" s="21"/>
    </row>
    <row r="15" spans="3:6" ht="15.75" x14ac:dyDescent="0.25">
      <c r="C15" s="4"/>
      <c r="F15" s="21"/>
    </row>
    <row r="16" spans="3:6" ht="15.75" x14ac:dyDescent="0.25">
      <c r="C16" s="4" t="s">
        <v>13</v>
      </c>
      <c r="D16" s="5">
        <f>SUM(D17:D26)</f>
        <v>3324.4426484002015</v>
      </c>
      <c r="E16" s="20"/>
      <c r="F16" s="21"/>
    </row>
    <row r="17" spans="3:6" ht="15.75" x14ac:dyDescent="0.25">
      <c r="C17" s="4" t="s">
        <v>14</v>
      </c>
      <c r="D17" s="5">
        <v>508.66528199999999</v>
      </c>
      <c r="E17" s="20"/>
      <c r="F17" s="21"/>
    </row>
    <row r="18" spans="3:6" ht="15.75" x14ac:dyDescent="0.25">
      <c r="C18" s="4" t="s">
        <v>15</v>
      </c>
      <c r="D18" s="5">
        <v>0</v>
      </c>
      <c r="E18" s="20"/>
      <c r="F18" s="21"/>
    </row>
    <row r="19" spans="3:6" ht="15.75" x14ac:dyDescent="0.25">
      <c r="C19" s="4" t="s">
        <v>16</v>
      </c>
      <c r="D19" s="5">
        <v>2174.6948869810667</v>
      </c>
      <c r="E19" s="20"/>
      <c r="F19" s="21"/>
    </row>
    <row r="20" spans="3:6" ht="15.75" x14ac:dyDescent="0.25">
      <c r="C20" s="4" t="s">
        <v>17</v>
      </c>
      <c r="D20" s="5">
        <v>0</v>
      </c>
      <c r="E20" s="20"/>
      <c r="F20" s="21"/>
    </row>
    <row r="21" spans="3:6" ht="15.75" x14ac:dyDescent="0.25">
      <c r="C21" s="4" t="s">
        <v>18</v>
      </c>
      <c r="D21" s="5">
        <v>0</v>
      </c>
      <c r="E21" s="20"/>
      <c r="F21" s="21"/>
    </row>
    <row r="22" spans="3:6" ht="15.75" x14ac:dyDescent="0.25">
      <c r="C22" s="4" t="s">
        <v>19</v>
      </c>
      <c r="D22" s="5">
        <v>28.72089898500003</v>
      </c>
      <c r="E22" s="20"/>
      <c r="F22" s="21"/>
    </row>
    <row r="23" spans="3:6" ht="15.75" x14ac:dyDescent="0.25">
      <c r="C23" s="4" t="s">
        <v>20</v>
      </c>
      <c r="D23" s="5">
        <v>430.87944350800188</v>
      </c>
      <c r="E23" s="20"/>
      <c r="F23" s="21"/>
    </row>
    <row r="24" spans="3:6" ht="15.75" x14ac:dyDescent="0.25">
      <c r="C24" s="4" t="s">
        <v>21</v>
      </c>
      <c r="D24" s="5">
        <v>21.729826292000009</v>
      </c>
      <c r="E24" s="20"/>
      <c r="F24" s="21"/>
    </row>
    <row r="25" spans="3:6" ht="15.75" x14ac:dyDescent="0.25">
      <c r="C25" s="4" t="s">
        <v>22</v>
      </c>
      <c r="D25" s="5">
        <v>337.89203689200224</v>
      </c>
      <c r="E25" s="20"/>
      <c r="F25" s="21"/>
    </row>
    <row r="26" spans="3:6" ht="15.75" x14ac:dyDescent="0.25">
      <c r="C26" s="4" t="s">
        <v>161</v>
      </c>
      <c r="D26" s="17">
        <v>-178.139726257869</v>
      </c>
      <c r="E26" s="20"/>
      <c r="F26" s="21"/>
    </row>
    <row r="27" spans="3:6" ht="15.75" x14ac:dyDescent="0.25">
      <c r="C27" s="4"/>
      <c r="F27" s="21"/>
    </row>
    <row r="28" spans="3:6" ht="15.75" x14ac:dyDescent="0.25">
      <c r="C28" s="4" t="s">
        <v>23</v>
      </c>
      <c r="D28" s="5">
        <f>SUM(D29:D30)</f>
        <v>0</v>
      </c>
      <c r="F28" s="21"/>
    </row>
    <row r="29" spans="3:6" ht="15.75" x14ac:dyDescent="0.25">
      <c r="C29" s="4" t="s">
        <v>24</v>
      </c>
      <c r="D29" s="5">
        <v>0</v>
      </c>
      <c r="F29" s="21"/>
    </row>
    <row r="30" spans="3:6" ht="15.75" x14ac:dyDescent="0.25">
      <c r="C30" s="4" t="s">
        <v>25</v>
      </c>
      <c r="D30" s="5">
        <v>0</v>
      </c>
      <c r="F30" s="21"/>
    </row>
    <row r="31" spans="3:6" ht="15.75" x14ac:dyDescent="0.25">
      <c r="C31" s="4"/>
      <c r="F31" s="21"/>
    </row>
    <row r="32" spans="3:6" ht="15.75" x14ac:dyDescent="0.25">
      <c r="C32" s="4" t="s">
        <v>26</v>
      </c>
      <c r="D32" s="5">
        <f>D3+D7+D11+D16+D28</f>
        <v>3629.7452177242017</v>
      </c>
      <c r="F32" s="21"/>
    </row>
    <row r="33" spans="3:6" ht="15.75" x14ac:dyDescent="0.25">
      <c r="C33" s="4"/>
    </row>
    <row r="34" spans="3:6" ht="15.75" x14ac:dyDescent="0.25">
      <c r="C34" s="4" t="s">
        <v>27</v>
      </c>
    </row>
    <row r="35" spans="3:6" ht="15.75" x14ac:dyDescent="0.25">
      <c r="C35" s="4" t="s">
        <v>153</v>
      </c>
      <c r="D35" s="6">
        <f>(D12+D16+D30)/D42</f>
        <v>2.4793670054997236E-3</v>
      </c>
    </row>
    <row r="36" spans="3:6" ht="15.75" x14ac:dyDescent="0.25">
      <c r="C36" s="4" t="s">
        <v>154</v>
      </c>
      <c r="D36" s="6">
        <f>D32/D38</f>
        <v>2.9148201498948346E-3</v>
      </c>
    </row>
    <row r="37" spans="3:6" ht="15.75" x14ac:dyDescent="0.25">
      <c r="C37" s="4"/>
    </row>
    <row r="38" spans="3:6" ht="15.75" x14ac:dyDescent="0.25">
      <c r="C38" s="4" t="s">
        <v>28</v>
      </c>
      <c r="D38" s="5">
        <v>1245272.446005</v>
      </c>
      <c r="F38" s="18"/>
    </row>
    <row r="39" spans="3:6" x14ac:dyDescent="0.25">
      <c r="F39" s="18"/>
    </row>
    <row r="40" spans="3:6" x14ac:dyDescent="0.25">
      <c r="C40" s="7" t="s">
        <v>29</v>
      </c>
      <c r="D40" s="5">
        <v>1149701.58764</v>
      </c>
      <c r="E40" s="18"/>
      <c r="F40" s="18"/>
    </row>
    <row r="41" spans="3:6" x14ac:dyDescent="0.25">
      <c r="E41" s="18"/>
      <c r="F41" s="18"/>
    </row>
    <row r="42" spans="3:6" x14ac:dyDescent="0.25">
      <c r="C42" s="7" t="s">
        <v>30</v>
      </c>
      <c r="D42" s="5">
        <v>1340843.30437</v>
      </c>
      <c r="F42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72B4A-951C-484B-82DD-AAC0ECECB497}">
  <sheetPr codeName="גיליון2"/>
  <dimension ref="C1:D40"/>
  <sheetViews>
    <sheetView rightToLeft="1" workbookViewId="0"/>
  </sheetViews>
  <sheetFormatPr defaultRowHeight="15" x14ac:dyDescent="0.25"/>
  <cols>
    <col min="3" max="3" width="54.75" style="8" customWidth="1"/>
    <col min="4" max="4" width="13.625" style="10" customWidth="1"/>
  </cols>
  <sheetData>
    <row r="1" spans="3:4" x14ac:dyDescent="0.25">
      <c r="C1" s="8" t="s">
        <v>31</v>
      </c>
      <c r="D1" s="9"/>
    </row>
    <row r="2" spans="3:4" x14ac:dyDescent="0.25">
      <c r="C2" s="8" t="s">
        <v>1</v>
      </c>
      <c r="D2" s="9" t="s">
        <v>2</v>
      </c>
    </row>
    <row r="3" spans="3:4" x14ac:dyDescent="0.25">
      <c r="C3" s="8" t="s">
        <v>32</v>
      </c>
      <c r="D3" s="10" t="s">
        <v>33</v>
      </c>
    </row>
    <row r="4" spans="3:4" x14ac:dyDescent="0.25">
      <c r="C4" s="11" t="s">
        <v>34</v>
      </c>
      <c r="D4" s="10" t="s">
        <v>33</v>
      </c>
    </row>
    <row r="5" spans="3:4" ht="14.25" x14ac:dyDescent="0.2">
      <c r="C5" s="12" t="s">
        <v>35</v>
      </c>
      <c r="D5" s="16">
        <v>21.773710000000001</v>
      </c>
    </row>
    <row r="6" spans="3:4" x14ac:dyDescent="0.25">
      <c r="C6" s="8" t="s">
        <v>36</v>
      </c>
      <c r="D6" s="10">
        <f>SUM(D5)</f>
        <v>21.773710000000001</v>
      </c>
    </row>
    <row r="7" spans="3:4" x14ac:dyDescent="0.25">
      <c r="C7" s="8" t="s">
        <v>37</v>
      </c>
      <c r="D7" s="10" t="s">
        <v>33</v>
      </c>
    </row>
    <row r="8" spans="3:4" ht="14.25" x14ac:dyDescent="0.2">
      <c r="C8" s="12" t="s">
        <v>38</v>
      </c>
      <c r="D8" s="16">
        <v>209.51504932400007</v>
      </c>
    </row>
    <row r="9" spans="3:4" ht="14.25" x14ac:dyDescent="0.2">
      <c r="C9" s="12" t="s">
        <v>39</v>
      </c>
      <c r="D9" s="16">
        <v>36.126809999999999</v>
      </c>
    </row>
    <row r="10" spans="3:4" x14ac:dyDescent="0.25">
      <c r="C10" s="8" t="s">
        <v>40</v>
      </c>
      <c r="D10" s="10">
        <f>SUM(D8:D9)</f>
        <v>245.64185932400008</v>
      </c>
    </row>
    <row r="11" spans="3:4" x14ac:dyDescent="0.25">
      <c r="C11" s="8" t="s">
        <v>41</v>
      </c>
      <c r="D11" s="10" t="s">
        <v>33</v>
      </c>
    </row>
    <row r="12" spans="3:4" x14ac:dyDescent="0.25">
      <c r="C12" s="8" t="s">
        <v>42</v>
      </c>
      <c r="D12" s="10" t="s">
        <v>33</v>
      </c>
    </row>
    <row r="13" spans="3:4" x14ac:dyDescent="0.25">
      <c r="C13" s="8" t="s">
        <v>34</v>
      </c>
      <c r="D13" s="10" t="s">
        <v>33</v>
      </c>
    </row>
    <row r="14" spans="3:4" x14ac:dyDescent="0.25">
      <c r="C14" s="8" t="s">
        <v>43</v>
      </c>
      <c r="D14" s="10" t="s">
        <v>33</v>
      </c>
    </row>
    <row r="15" spans="3:4" x14ac:dyDescent="0.25">
      <c r="C15" s="8" t="s">
        <v>44</v>
      </c>
      <c r="D15" s="10" t="s">
        <v>33</v>
      </c>
    </row>
    <row r="16" spans="3:4" ht="14.25" x14ac:dyDescent="0.2">
      <c r="C16" s="12" t="s">
        <v>38</v>
      </c>
      <c r="D16" s="16">
        <v>37.469000000000001</v>
      </c>
    </row>
    <row r="17" spans="3:4" x14ac:dyDescent="0.25">
      <c r="C17" s="8" t="s">
        <v>45</v>
      </c>
      <c r="D17" s="10">
        <f>SUM(D16)</f>
        <v>37.469000000000001</v>
      </c>
    </row>
    <row r="18" spans="3:4" x14ac:dyDescent="0.25">
      <c r="C18" s="8" t="s">
        <v>46</v>
      </c>
    </row>
    <row r="19" spans="3:4" x14ac:dyDescent="0.25">
      <c r="C19" s="8" t="s">
        <v>47</v>
      </c>
    </row>
    <row r="20" spans="3:4" x14ac:dyDescent="0.25">
      <c r="C20" s="8" t="s">
        <v>48</v>
      </c>
    </row>
    <row r="21" spans="3:4" x14ac:dyDescent="0.25">
      <c r="C21" s="8" t="s">
        <v>49</v>
      </c>
    </row>
    <row r="22" spans="3:4" x14ac:dyDescent="0.25">
      <c r="C22" s="8" t="s">
        <v>50</v>
      </c>
    </row>
    <row r="23" spans="3:4" x14ac:dyDescent="0.25">
      <c r="C23" s="8" t="s">
        <v>51</v>
      </c>
      <c r="D23" s="16">
        <v>0.41799999999999998</v>
      </c>
    </row>
    <row r="24" spans="3:4" x14ac:dyDescent="0.25">
      <c r="C24" s="8" t="s">
        <v>48</v>
      </c>
      <c r="D24" s="10">
        <v>0.41799999999999998</v>
      </c>
    </row>
    <row r="25" spans="3:4" x14ac:dyDescent="0.25">
      <c r="C25" s="8" t="s">
        <v>49</v>
      </c>
    </row>
    <row r="26" spans="3:4" x14ac:dyDescent="0.25">
      <c r="C26" s="8" t="s">
        <v>52</v>
      </c>
      <c r="D26" s="10" t="s">
        <v>33</v>
      </c>
    </row>
    <row r="27" spans="3:4" x14ac:dyDescent="0.25">
      <c r="C27" s="8" t="s">
        <v>53</v>
      </c>
      <c r="D27" s="10" t="s">
        <v>33</v>
      </c>
    </row>
    <row r="28" spans="3:4" x14ac:dyDescent="0.25">
      <c r="C28" s="8" t="s">
        <v>48</v>
      </c>
      <c r="D28" s="10" t="s">
        <v>33</v>
      </c>
    </row>
    <row r="29" spans="3:4" x14ac:dyDescent="0.25">
      <c r="C29" s="8" t="s">
        <v>49</v>
      </c>
      <c r="D29" s="10" t="s">
        <v>33</v>
      </c>
    </row>
    <row r="30" spans="3:4" x14ac:dyDescent="0.25">
      <c r="C30" s="8" t="s">
        <v>54</v>
      </c>
      <c r="D30" s="10" t="s">
        <v>33</v>
      </c>
    </row>
    <row r="31" spans="3:4" x14ac:dyDescent="0.25">
      <c r="C31" s="8" t="s">
        <v>55</v>
      </c>
      <c r="D31" s="10" t="s">
        <v>33</v>
      </c>
    </row>
    <row r="32" spans="3:4" x14ac:dyDescent="0.25">
      <c r="C32" s="8" t="s">
        <v>48</v>
      </c>
      <c r="D32" s="10" t="s">
        <v>33</v>
      </c>
    </row>
    <row r="33" spans="3:4" x14ac:dyDescent="0.25">
      <c r="C33" s="8" t="s">
        <v>49</v>
      </c>
      <c r="D33" s="10" t="s">
        <v>33</v>
      </c>
    </row>
    <row r="34" spans="3:4" x14ac:dyDescent="0.25">
      <c r="C34" s="8" t="s">
        <v>56</v>
      </c>
      <c r="D34" s="10" t="s">
        <v>33</v>
      </c>
    </row>
    <row r="35" spans="3:4" x14ac:dyDescent="0.25">
      <c r="C35" s="8" t="s">
        <v>57</v>
      </c>
      <c r="D35" s="10">
        <f>D6+D10+D17+D24</f>
        <v>305.3025693240001</v>
      </c>
    </row>
    <row r="36" spans="3:4" x14ac:dyDescent="0.25">
      <c r="C36" s="8" t="s">
        <v>28</v>
      </c>
      <c r="D36" s="10">
        <v>1245272.446005</v>
      </c>
    </row>
    <row r="38" spans="3:4" x14ac:dyDescent="0.25">
      <c r="C38" s="8" t="s">
        <v>29</v>
      </c>
      <c r="D38" s="10">
        <v>1149701.58764</v>
      </c>
    </row>
    <row r="40" spans="3:4" x14ac:dyDescent="0.25">
      <c r="C40" s="8" t="s">
        <v>30</v>
      </c>
      <c r="D40" s="10">
        <v>1340843.30437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ABE46-C577-428F-820F-02AE189CEE5F}">
  <sheetPr codeName="גיליון3"/>
  <dimension ref="C1:F108"/>
  <sheetViews>
    <sheetView rightToLeft="1" workbookViewId="0"/>
  </sheetViews>
  <sheetFormatPr defaultRowHeight="15" x14ac:dyDescent="0.25"/>
  <cols>
    <col min="3" max="3" width="53.25" style="8" bestFit="1" customWidth="1"/>
    <col min="4" max="4" width="13.5" style="7" bestFit="1" customWidth="1"/>
    <col min="5" max="5" width="14.5" bestFit="1" customWidth="1"/>
    <col min="6" max="6" width="10.375" bestFit="1" customWidth="1"/>
  </cols>
  <sheetData>
    <row r="1" spans="3:4" x14ac:dyDescent="0.25">
      <c r="C1" s="8" t="s">
        <v>58</v>
      </c>
    </row>
    <row r="2" spans="3:4" x14ac:dyDescent="0.25">
      <c r="C2" s="8" t="s">
        <v>1</v>
      </c>
      <c r="D2" s="13" t="s">
        <v>59</v>
      </c>
    </row>
    <row r="3" spans="3:4" x14ac:dyDescent="0.25">
      <c r="C3" s="14"/>
      <c r="D3" s="15" t="s">
        <v>33</v>
      </c>
    </row>
    <row r="4" spans="3:4" x14ac:dyDescent="0.25">
      <c r="C4" s="8" t="s">
        <v>60</v>
      </c>
      <c r="D4" s="15">
        <v>0</v>
      </c>
    </row>
    <row r="5" spans="3:4" x14ac:dyDescent="0.25">
      <c r="C5" s="8" t="s">
        <v>61</v>
      </c>
      <c r="D5" s="15">
        <v>9.1806000000000019</v>
      </c>
    </row>
    <row r="6" spans="3:4" x14ac:dyDescent="0.25">
      <c r="C6" s="8" t="s">
        <v>62</v>
      </c>
      <c r="D6" s="15">
        <v>23.388999999999999</v>
      </c>
    </row>
    <row r="7" spans="3:4" x14ac:dyDescent="0.25">
      <c r="C7" s="8" t="s">
        <v>63</v>
      </c>
      <c r="D7" s="15">
        <v>96.499875999999986</v>
      </c>
    </row>
    <row r="8" spans="3:4" x14ac:dyDescent="0.25">
      <c r="C8" s="8" t="s">
        <v>64</v>
      </c>
      <c r="D8" s="15">
        <v>29.660400000000003</v>
      </c>
    </row>
    <row r="9" spans="3:4" x14ac:dyDescent="0.25">
      <c r="C9" s="8" t="s">
        <v>65</v>
      </c>
      <c r="D9" s="15">
        <v>97.604074933333322</v>
      </c>
    </row>
    <row r="10" spans="3:4" x14ac:dyDescent="0.25">
      <c r="C10" s="8" t="s">
        <v>66</v>
      </c>
      <c r="D10" s="15">
        <v>77.074668000000003</v>
      </c>
    </row>
    <row r="11" spans="3:4" x14ac:dyDescent="0.25">
      <c r="C11" s="8" t="s">
        <v>67</v>
      </c>
      <c r="D11" s="15">
        <v>96.106666666666669</v>
      </c>
    </row>
    <row r="12" spans="3:4" x14ac:dyDescent="0.25">
      <c r="C12" s="8" t="s">
        <v>68</v>
      </c>
      <c r="D12" s="15">
        <v>30.413679999999999</v>
      </c>
    </row>
    <row r="13" spans="3:4" x14ac:dyDescent="0.25">
      <c r="C13" s="8" t="s">
        <v>69</v>
      </c>
      <c r="D13" s="15">
        <v>92.34742</v>
      </c>
    </row>
    <row r="14" spans="3:4" x14ac:dyDescent="0.25">
      <c r="C14" s="8" t="s">
        <v>70</v>
      </c>
      <c r="D14" s="15">
        <v>21.393154266666667</v>
      </c>
    </row>
    <row r="15" spans="3:4" x14ac:dyDescent="0.25">
      <c r="C15" s="8" t="s">
        <v>71</v>
      </c>
      <c r="D15" s="15">
        <v>71.693423999999993</v>
      </c>
    </row>
    <row r="16" spans="3:4" x14ac:dyDescent="0.25">
      <c r="C16" s="8" t="s">
        <v>72</v>
      </c>
      <c r="D16" s="15">
        <v>33.050160000000005</v>
      </c>
    </row>
    <row r="17" spans="3:4" x14ac:dyDescent="0.25">
      <c r="C17" s="8" t="s">
        <v>73</v>
      </c>
      <c r="D17" s="15">
        <v>56.350499999999997</v>
      </c>
    </row>
    <row r="18" spans="3:4" x14ac:dyDescent="0.25">
      <c r="C18" s="8" t="s">
        <v>74</v>
      </c>
      <c r="D18" s="15">
        <v>36.531403033333333</v>
      </c>
    </row>
    <row r="19" spans="3:4" x14ac:dyDescent="0.25">
      <c r="C19" s="8" t="s">
        <v>75</v>
      </c>
      <c r="D19" s="15">
        <v>26.595021200000005</v>
      </c>
    </row>
    <row r="20" spans="3:4" x14ac:dyDescent="0.25">
      <c r="C20" s="8" t="s">
        <v>76</v>
      </c>
      <c r="D20" s="15">
        <v>1.1864160000000048</v>
      </c>
    </row>
    <row r="21" spans="3:4" x14ac:dyDescent="0.25">
      <c r="C21" s="8" t="s">
        <v>77</v>
      </c>
      <c r="D21" s="15">
        <v>87.465224000000021</v>
      </c>
    </row>
    <row r="22" spans="3:4" x14ac:dyDescent="0.25">
      <c r="C22" s="8" t="s">
        <v>78</v>
      </c>
      <c r="D22" s="15">
        <v>201.21848123520002</v>
      </c>
    </row>
    <row r="23" spans="3:4" x14ac:dyDescent="0.25">
      <c r="C23" s="8" t="s">
        <v>79</v>
      </c>
      <c r="D23" s="15">
        <v>33.742236000000005</v>
      </c>
    </row>
    <row r="24" spans="3:4" x14ac:dyDescent="0.25">
      <c r="C24" s="8" t="s">
        <v>80</v>
      </c>
      <c r="D24" s="15">
        <v>97.003631999999996</v>
      </c>
    </row>
    <row r="25" spans="3:4" x14ac:dyDescent="0.25">
      <c r="C25" s="8" t="s">
        <v>81</v>
      </c>
      <c r="D25" s="15">
        <v>37.186138000000007</v>
      </c>
    </row>
    <row r="26" spans="3:4" x14ac:dyDescent="0.25">
      <c r="C26" s="8" t="s">
        <v>82</v>
      </c>
      <c r="D26" s="15">
        <v>74.720668000000003</v>
      </c>
    </row>
    <row r="27" spans="3:4" x14ac:dyDescent="0.25">
      <c r="C27" s="8" t="s">
        <v>83</v>
      </c>
      <c r="D27" s="15">
        <v>25.763447160000002</v>
      </c>
    </row>
    <row r="28" spans="3:4" x14ac:dyDescent="0.25">
      <c r="C28" s="8" t="s">
        <v>84</v>
      </c>
      <c r="D28" s="15">
        <v>48.657179999999997</v>
      </c>
    </row>
    <row r="29" spans="3:4" x14ac:dyDescent="0.25">
      <c r="C29" s="8" t="s">
        <v>85</v>
      </c>
      <c r="D29" s="15">
        <v>59.603279999999998</v>
      </c>
    </row>
    <row r="30" spans="3:4" x14ac:dyDescent="0.25">
      <c r="C30" s="8" t="s">
        <v>86</v>
      </c>
      <c r="D30" s="15">
        <v>59.348346599999999</v>
      </c>
    </row>
    <row r="31" spans="3:4" x14ac:dyDescent="0.25">
      <c r="C31" s="8" t="s">
        <v>87</v>
      </c>
      <c r="D31" s="15">
        <v>9.1806000000000019</v>
      </c>
    </row>
    <row r="32" spans="3:4" x14ac:dyDescent="0.25">
      <c r="C32" s="8" t="s">
        <v>88</v>
      </c>
      <c r="D32" s="15">
        <v>53.308684000000007</v>
      </c>
    </row>
    <row r="33" spans="3:4" x14ac:dyDescent="0.25">
      <c r="C33" s="8" t="s">
        <v>89</v>
      </c>
      <c r="D33" s="15">
        <v>99.310552000000001</v>
      </c>
    </row>
    <row r="34" spans="3:4" x14ac:dyDescent="0.25">
      <c r="C34" s="8" t="s">
        <v>90</v>
      </c>
      <c r="D34" s="15">
        <v>77.483189733333333</v>
      </c>
    </row>
    <row r="35" spans="3:4" x14ac:dyDescent="0.25">
      <c r="C35" s="8" t="s">
        <v>91</v>
      </c>
      <c r="D35" s="15">
        <v>63.599212000000001</v>
      </c>
    </row>
    <row r="36" spans="3:4" x14ac:dyDescent="0.25">
      <c r="C36" s="8" t="s">
        <v>92</v>
      </c>
      <c r="D36" s="15">
        <v>9.1806000000000001</v>
      </c>
    </row>
    <row r="37" spans="3:4" x14ac:dyDescent="0.25">
      <c r="C37" s="8" t="s">
        <v>93</v>
      </c>
      <c r="D37" s="15">
        <v>79.320384000000004</v>
      </c>
    </row>
    <row r="38" spans="3:4" x14ac:dyDescent="0.25">
      <c r="C38" s="8" t="s">
        <v>94</v>
      </c>
      <c r="D38" s="15">
        <v>72.268355544000002</v>
      </c>
    </row>
    <row r="39" spans="3:4" x14ac:dyDescent="0.25">
      <c r="C39" s="8" t="s">
        <v>95</v>
      </c>
      <c r="D39" s="15">
        <v>96.142970000000005</v>
      </c>
    </row>
    <row r="40" spans="3:4" x14ac:dyDescent="0.25">
      <c r="C40" s="8" t="s">
        <v>96</v>
      </c>
      <c r="D40" s="15">
        <v>66.94072624799999</v>
      </c>
    </row>
    <row r="41" spans="3:4" x14ac:dyDescent="0.25">
      <c r="C41" s="8" t="s">
        <v>97</v>
      </c>
      <c r="D41" s="15">
        <v>2.6640000000000001</v>
      </c>
    </row>
    <row r="42" spans="3:4" x14ac:dyDescent="0.25">
      <c r="C42" s="8" t="s">
        <v>98</v>
      </c>
      <c r="D42" s="15">
        <v>48.350163839999993</v>
      </c>
    </row>
    <row r="43" spans="3:4" x14ac:dyDescent="0.25">
      <c r="C43" s="8" t="s">
        <v>99</v>
      </c>
      <c r="D43" s="15">
        <v>149.21333333333334</v>
      </c>
    </row>
    <row r="44" spans="3:4" x14ac:dyDescent="0.25">
      <c r="C44" s="8" t="s">
        <v>100</v>
      </c>
      <c r="D44" s="15">
        <v>77.5501</v>
      </c>
    </row>
    <row r="45" spans="3:4" x14ac:dyDescent="0.25">
      <c r="C45" s="8" t="s">
        <v>101</v>
      </c>
      <c r="D45" s="15">
        <v>4.8178771871999997</v>
      </c>
    </row>
    <row r="46" spans="3:4" x14ac:dyDescent="0.25">
      <c r="C46" s="8" t="s">
        <v>102</v>
      </c>
      <c r="D46" s="15">
        <v>129.02744799999999</v>
      </c>
    </row>
    <row r="47" spans="3:4" x14ac:dyDescent="0.25">
      <c r="C47" s="8" t="s">
        <v>103</v>
      </c>
      <c r="D47" s="15">
        <v>96.499876</v>
      </c>
    </row>
    <row r="48" spans="3:4" x14ac:dyDescent="0.25">
      <c r="C48" s="8" t="s">
        <v>104</v>
      </c>
      <c r="D48" s="15">
        <v>24.716999999999999</v>
      </c>
    </row>
    <row r="49" spans="3:4" x14ac:dyDescent="0.25">
      <c r="C49" s="8" t="s">
        <v>105</v>
      </c>
      <c r="D49" s="17">
        <f>SUM(D4:D48)</f>
        <v>2683.3601689810662</v>
      </c>
    </row>
    <row r="50" spans="3:4" x14ac:dyDescent="0.25">
      <c r="C50" s="8" t="s">
        <v>106</v>
      </c>
      <c r="D50" s="15" t="s">
        <v>33</v>
      </c>
    </row>
    <row r="51" spans="3:4" ht="14.25" x14ac:dyDescent="0.2">
      <c r="C51" s="12" t="s">
        <v>48</v>
      </c>
      <c r="D51" s="15" t="s">
        <v>33</v>
      </c>
    </row>
    <row r="52" spans="3:4" ht="14.25" x14ac:dyDescent="0.2">
      <c r="C52" s="12" t="s">
        <v>49</v>
      </c>
      <c r="D52" s="15" t="s">
        <v>33</v>
      </c>
    </row>
    <row r="53" spans="3:4" x14ac:dyDescent="0.25">
      <c r="C53" s="8" t="s">
        <v>107</v>
      </c>
      <c r="D53" s="15" t="s">
        <v>33</v>
      </c>
    </row>
    <row r="54" spans="3:4" x14ac:dyDescent="0.25">
      <c r="C54" s="8" t="s">
        <v>108</v>
      </c>
      <c r="D54" s="15" t="s">
        <v>33</v>
      </c>
    </row>
    <row r="55" spans="3:4" ht="14.25" x14ac:dyDescent="0.2">
      <c r="C55" s="12" t="s">
        <v>48</v>
      </c>
      <c r="D55" s="15" t="s">
        <v>33</v>
      </c>
    </row>
    <row r="56" spans="3:4" ht="14.25" x14ac:dyDescent="0.2">
      <c r="C56" s="12" t="s">
        <v>49</v>
      </c>
      <c r="D56" s="15" t="s">
        <v>33</v>
      </c>
    </row>
    <row r="57" spans="3:4" x14ac:dyDescent="0.25">
      <c r="C57" s="8" t="s">
        <v>109</v>
      </c>
      <c r="D57" s="15" t="s">
        <v>33</v>
      </c>
    </row>
    <row r="58" spans="3:4" x14ac:dyDescent="0.25">
      <c r="C58" s="8" t="s">
        <v>110</v>
      </c>
      <c r="D58" s="15" t="s">
        <v>33</v>
      </c>
    </row>
    <row r="59" spans="3:4" x14ac:dyDescent="0.25">
      <c r="C59" s="8" t="s">
        <v>111</v>
      </c>
      <c r="D59" s="15">
        <v>0</v>
      </c>
    </row>
    <row r="60" spans="3:4" ht="14.25" x14ac:dyDescent="0.2">
      <c r="C60" s="12" t="s">
        <v>112</v>
      </c>
      <c r="D60" s="15">
        <v>21.729826292000009</v>
      </c>
    </row>
    <row r="61" spans="3:4" x14ac:dyDescent="0.25">
      <c r="C61" s="8" t="s">
        <v>113</v>
      </c>
      <c r="D61" s="15">
        <v>0</v>
      </c>
    </row>
    <row r="62" spans="3:4" ht="14.25" x14ac:dyDescent="0.2">
      <c r="C62" s="12" t="s">
        <v>160</v>
      </c>
      <c r="D62" s="15">
        <v>1.8603944830000005</v>
      </c>
    </row>
    <row r="63" spans="3:4" ht="14.25" x14ac:dyDescent="0.2">
      <c r="C63" s="12" t="s">
        <v>114</v>
      </c>
      <c r="D63" s="15">
        <v>13.865900313999999</v>
      </c>
    </row>
    <row r="64" spans="3:4" ht="14.25" x14ac:dyDescent="0.2">
      <c r="C64" s="12" t="s">
        <v>115</v>
      </c>
      <c r="D64" s="15">
        <v>31.857434260999991</v>
      </c>
    </row>
    <row r="65" spans="3:5" ht="14.25" x14ac:dyDescent="0.2">
      <c r="C65" s="12" t="s">
        <v>116</v>
      </c>
      <c r="D65" s="15">
        <v>10.34367692899999</v>
      </c>
    </row>
    <row r="66" spans="3:5" ht="14.25" x14ac:dyDescent="0.2">
      <c r="C66" s="12" t="s">
        <v>117</v>
      </c>
      <c r="D66" s="15">
        <v>61.340738972000025</v>
      </c>
    </row>
    <row r="67" spans="3:5" ht="14.25" x14ac:dyDescent="0.2">
      <c r="C67" s="12" t="s">
        <v>118</v>
      </c>
      <c r="D67" s="15">
        <v>63.776257622999999</v>
      </c>
    </row>
    <row r="68" spans="3:5" ht="14.25" x14ac:dyDescent="0.2">
      <c r="C68" s="12" t="s">
        <v>119</v>
      </c>
      <c r="D68" s="15">
        <v>29.887559445999997</v>
      </c>
    </row>
    <row r="69" spans="3:5" ht="14.25" x14ac:dyDescent="0.2">
      <c r="C69" s="12" t="s">
        <v>120</v>
      </c>
      <c r="D69" s="15">
        <v>7.329137003000004</v>
      </c>
    </row>
    <row r="70" spans="3:5" ht="14.25" x14ac:dyDescent="0.2">
      <c r="C70" s="12" t="s">
        <v>121</v>
      </c>
      <c r="D70" s="15">
        <v>27.711150188999998</v>
      </c>
    </row>
    <row r="71" spans="3:5" ht="14.25" x14ac:dyDescent="0.2">
      <c r="C71" s="12" t="s">
        <v>122</v>
      </c>
      <c r="D71" s="15">
        <v>39.895428225997726</v>
      </c>
      <c r="E71" s="23"/>
    </row>
    <row r="72" spans="3:5" ht="14.25" x14ac:dyDescent="0.2">
      <c r="C72" s="12" t="s">
        <v>123</v>
      </c>
      <c r="D72" s="15">
        <v>15.194149730000003</v>
      </c>
    </row>
    <row r="73" spans="3:5" ht="14.25" x14ac:dyDescent="0.2">
      <c r="C73" s="12" t="s">
        <v>124</v>
      </c>
      <c r="D73" s="15">
        <v>34.83020971599997</v>
      </c>
      <c r="E73" s="25"/>
    </row>
    <row r="74" spans="3:5" x14ac:dyDescent="0.25">
      <c r="C74" s="8" t="s">
        <v>125</v>
      </c>
      <c r="D74" s="17">
        <f>SUM(D59:D73)</f>
        <v>359.62186318399768</v>
      </c>
    </row>
    <row r="75" spans="3:5" x14ac:dyDescent="0.25">
      <c r="C75" s="8" t="s">
        <v>126</v>
      </c>
      <c r="D75" s="15" t="s">
        <v>33</v>
      </c>
    </row>
    <row r="76" spans="3:5" x14ac:dyDescent="0.25">
      <c r="C76" s="8" t="s">
        <v>127</v>
      </c>
      <c r="D76" s="15">
        <v>0</v>
      </c>
    </row>
    <row r="77" spans="3:5" ht="14.25" x14ac:dyDescent="0.2">
      <c r="C77" s="12" t="s">
        <v>128</v>
      </c>
      <c r="D77" s="15">
        <v>12.754045498000021</v>
      </c>
    </row>
    <row r="78" spans="3:5" ht="14.25" x14ac:dyDescent="0.2">
      <c r="C78" s="12" t="s">
        <v>129</v>
      </c>
      <c r="D78" s="15">
        <v>8.7501138570000059</v>
      </c>
    </row>
    <row r="79" spans="3:5" ht="14.25" x14ac:dyDescent="0.2">
      <c r="C79" s="12" t="s">
        <v>130</v>
      </c>
      <c r="D79" s="15">
        <v>6.7415239189999934</v>
      </c>
    </row>
    <row r="80" spans="3:5" ht="14.25" x14ac:dyDescent="0.2">
      <c r="C80" s="12" t="s">
        <v>131</v>
      </c>
      <c r="D80" s="15">
        <v>0.40560027099999996</v>
      </c>
    </row>
    <row r="81" spans="3:5" ht="14.25" x14ac:dyDescent="0.2">
      <c r="C81" s="12" t="s">
        <v>132</v>
      </c>
      <c r="D81" s="15">
        <v>6.9615440000000098E-2</v>
      </c>
    </row>
    <row r="82" spans="3:5" x14ac:dyDescent="0.25">
      <c r="C82" s="8" t="s">
        <v>133</v>
      </c>
      <c r="D82" s="17">
        <f>SUM(D76:D81)</f>
        <v>28.720898985000023</v>
      </c>
    </row>
    <row r="83" spans="3:5" x14ac:dyDescent="0.25">
      <c r="C83" s="8" t="s">
        <v>134</v>
      </c>
      <c r="D83" s="15">
        <v>0</v>
      </c>
    </row>
    <row r="84" spans="3:5" ht="14.25" x14ac:dyDescent="0.2">
      <c r="C84" s="12" t="s">
        <v>135</v>
      </c>
      <c r="D84" s="15">
        <v>24.410013231000097</v>
      </c>
    </row>
    <row r="85" spans="3:5" ht="14.25" x14ac:dyDescent="0.2">
      <c r="C85" s="12" t="s">
        <v>136</v>
      </c>
      <c r="D85" s="15">
        <v>129.40822698699975</v>
      </c>
    </row>
    <row r="86" spans="3:5" ht="14.25" x14ac:dyDescent="0.2">
      <c r="C86" s="12" t="s">
        <v>137</v>
      </c>
      <c r="D86" s="15">
        <v>4.0255471949999979</v>
      </c>
    </row>
    <row r="87" spans="3:5" ht="14.25" x14ac:dyDescent="0.2">
      <c r="C87" s="12" t="s">
        <v>138</v>
      </c>
      <c r="D87" s="15">
        <v>33.654693894999781</v>
      </c>
    </row>
    <row r="88" spans="3:5" ht="14.25" x14ac:dyDescent="0.2">
      <c r="C88" s="12" t="s">
        <v>122</v>
      </c>
      <c r="D88" s="15">
        <v>103.36771805400227</v>
      </c>
      <c r="E88" s="24"/>
    </row>
    <row r="89" spans="3:5" ht="14.25" x14ac:dyDescent="0.2">
      <c r="C89" s="12" t="s">
        <v>139</v>
      </c>
      <c r="D89" s="15">
        <v>9.3864337960000128</v>
      </c>
    </row>
    <row r="90" spans="3:5" ht="14.25" x14ac:dyDescent="0.2">
      <c r="C90" s="12" t="s">
        <v>140</v>
      </c>
      <c r="D90" s="15">
        <v>14.044001594000015</v>
      </c>
    </row>
    <row r="91" spans="3:5" ht="14.25" x14ac:dyDescent="0.2">
      <c r="C91" s="12" t="s">
        <v>141</v>
      </c>
      <c r="D91" s="15">
        <v>3.6173247669999982</v>
      </c>
    </row>
    <row r="92" spans="3:5" ht="14.25" x14ac:dyDescent="0.2">
      <c r="C92" s="12" t="s">
        <v>142</v>
      </c>
      <c r="D92" s="15">
        <v>16.333772851999974</v>
      </c>
    </row>
    <row r="93" spans="3:5" ht="14.25" x14ac:dyDescent="0.2">
      <c r="C93" s="12" t="s">
        <v>143</v>
      </c>
      <c r="D93" s="15">
        <v>0.18569614599999948</v>
      </c>
    </row>
    <row r="94" spans="3:5" ht="14.25" x14ac:dyDescent="0.2">
      <c r="C94" s="12" t="s">
        <v>144</v>
      </c>
      <c r="D94" s="15">
        <v>1.1423544109999999</v>
      </c>
    </row>
    <row r="95" spans="3:5" ht="14.25" x14ac:dyDescent="0.2">
      <c r="C95" s="12" t="s">
        <v>145</v>
      </c>
      <c r="D95" s="15">
        <v>41.635973744000033</v>
      </c>
    </row>
    <row r="96" spans="3:5" ht="14.25" x14ac:dyDescent="0.2">
      <c r="C96" s="12" t="s">
        <v>146</v>
      </c>
      <c r="D96" s="15">
        <v>26.002745693999962</v>
      </c>
    </row>
    <row r="97" spans="3:6" ht="14.25" x14ac:dyDescent="0.2">
      <c r="C97" s="12" t="s">
        <v>147</v>
      </c>
      <c r="D97" s="15">
        <v>10.903656049999993</v>
      </c>
    </row>
    <row r="98" spans="3:6" ht="14.25" x14ac:dyDescent="0.2">
      <c r="C98" s="12" t="s">
        <v>148</v>
      </c>
      <c r="D98" s="15">
        <v>1.4134055749999992</v>
      </c>
    </row>
    <row r="99" spans="3:6" ht="14.25" x14ac:dyDescent="0.2">
      <c r="C99" s="12" t="s">
        <v>149</v>
      </c>
      <c r="D99" s="15">
        <v>10.988031038000006</v>
      </c>
    </row>
    <row r="100" spans="3:6" ht="14.25" x14ac:dyDescent="0.2">
      <c r="C100" s="12" t="s">
        <v>150</v>
      </c>
      <c r="D100" s="15">
        <v>0.359848479</v>
      </c>
    </row>
    <row r="101" spans="3:6" x14ac:dyDescent="0.25">
      <c r="C101" s="8" t="s">
        <v>151</v>
      </c>
      <c r="D101" s="17">
        <f>SUM(D84:D100)</f>
        <v>430.87944350800188</v>
      </c>
      <c r="F101" s="22"/>
    </row>
    <row r="102" spans="3:6" x14ac:dyDescent="0.25">
      <c r="C102" s="8" t="s">
        <v>162</v>
      </c>
      <c r="D102" s="17">
        <v>-178.139726257869</v>
      </c>
      <c r="F102" s="22"/>
    </row>
    <row r="103" spans="3:6" x14ac:dyDescent="0.25">
      <c r="C103" s="8" t="s">
        <v>152</v>
      </c>
      <c r="D103" s="17">
        <f>D101+D82+D74+D49+D102</f>
        <v>3324.442648400197</v>
      </c>
    </row>
    <row r="104" spans="3:6" x14ac:dyDescent="0.25">
      <c r="C104" s="8" t="s">
        <v>28</v>
      </c>
      <c r="D104" s="10">
        <v>1245272.446005</v>
      </c>
    </row>
    <row r="105" spans="3:6" x14ac:dyDescent="0.25">
      <c r="D105" s="10"/>
    </row>
    <row r="106" spans="3:6" x14ac:dyDescent="0.25">
      <c r="C106" s="8" t="s">
        <v>29</v>
      </c>
      <c r="D106" s="10">
        <v>1149701.58764</v>
      </c>
    </row>
    <row r="107" spans="3:6" x14ac:dyDescent="0.25">
      <c r="D107" s="10"/>
    </row>
    <row r="108" spans="3:6" x14ac:dyDescent="0.25">
      <c r="C108" s="8" t="s">
        <v>30</v>
      </c>
      <c r="D108" s="10">
        <v>1340843.30437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3737-3FA9-480D-BE5B-7BE40D81CADF}">
  <sheetPr codeName="גיליון4"/>
  <dimension ref="C1:G42"/>
  <sheetViews>
    <sheetView rightToLeft="1" tabSelected="1" workbookViewId="0">
      <selection activeCell="D13" sqref="D13"/>
    </sheetView>
  </sheetViews>
  <sheetFormatPr defaultRowHeight="15" x14ac:dyDescent="0.25"/>
  <cols>
    <col min="3" max="3" width="73.5" style="7" customWidth="1"/>
    <col min="4" max="4" width="15" style="5" bestFit="1" customWidth="1"/>
    <col min="7" max="7" width="11.375" bestFit="1" customWidth="1"/>
  </cols>
  <sheetData>
    <row r="1" spans="3:7" x14ac:dyDescent="0.25">
      <c r="C1" s="1" t="s">
        <v>157</v>
      </c>
      <c r="D1" s="2"/>
    </row>
    <row r="2" spans="3:7" x14ac:dyDescent="0.25">
      <c r="C2" s="3" t="s">
        <v>1</v>
      </c>
      <c r="D2" s="2" t="s">
        <v>2</v>
      </c>
    </row>
    <row r="3" spans="3:7" ht="15.75" x14ac:dyDescent="0.25">
      <c r="C3" s="4" t="s">
        <v>3</v>
      </c>
      <c r="D3" s="5">
        <f>SUM(D4:D5)</f>
        <v>263.48827314600004</v>
      </c>
      <c r="G3" s="20"/>
    </row>
    <row r="4" spans="3:7" ht="15.75" x14ac:dyDescent="0.25">
      <c r="C4" s="4" t="s">
        <v>4</v>
      </c>
      <c r="D4" s="5">
        <v>21.760720000000003</v>
      </c>
      <c r="G4" s="20"/>
    </row>
    <row r="5" spans="3:7" ht="15.75" x14ac:dyDescent="0.25">
      <c r="C5" s="4" t="s">
        <v>5</v>
      </c>
      <c r="D5" s="5">
        <v>241.72755314600002</v>
      </c>
      <c r="G5" s="20"/>
    </row>
    <row r="6" spans="3:7" ht="15.75" x14ac:dyDescent="0.25">
      <c r="C6" s="4"/>
      <c r="G6" s="20"/>
    </row>
    <row r="7" spans="3:7" ht="15.75" x14ac:dyDescent="0.25">
      <c r="C7" s="4" t="s">
        <v>6</v>
      </c>
      <c r="D7" s="5">
        <f>SUM(D8:D9)</f>
        <v>35.673000000000002</v>
      </c>
      <c r="G7" s="20"/>
    </row>
    <row r="8" spans="3:7" ht="15.75" x14ac:dyDescent="0.25">
      <c r="C8" s="4" t="s">
        <v>7</v>
      </c>
      <c r="D8" s="5">
        <v>0</v>
      </c>
      <c r="G8" s="20"/>
    </row>
    <row r="9" spans="3:7" ht="15.75" x14ac:dyDescent="0.25">
      <c r="C9" s="4" t="s">
        <v>8</v>
      </c>
      <c r="D9" s="5">
        <v>35.673000000000002</v>
      </c>
      <c r="G9" s="20"/>
    </row>
    <row r="10" spans="3:7" ht="15.75" x14ac:dyDescent="0.25">
      <c r="C10" s="4"/>
      <c r="G10" s="20"/>
    </row>
    <row r="11" spans="3:7" ht="15.75" x14ac:dyDescent="0.25">
      <c r="C11" s="4" t="s">
        <v>9</v>
      </c>
      <c r="D11" s="5">
        <f>SUM(D12:D14)</f>
        <v>0.41799999999999998</v>
      </c>
      <c r="G11" s="20"/>
    </row>
    <row r="12" spans="3:7" ht="15.75" x14ac:dyDescent="0.25">
      <c r="C12" s="4" t="s">
        <v>10</v>
      </c>
      <c r="D12" s="5">
        <v>0</v>
      </c>
      <c r="G12" s="20"/>
    </row>
    <row r="13" spans="3:7" ht="15.75" x14ac:dyDescent="0.25">
      <c r="C13" s="4" t="s">
        <v>11</v>
      </c>
      <c r="D13" s="5">
        <v>0.41799999999999998</v>
      </c>
      <c r="G13" s="20"/>
    </row>
    <row r="14" spans="3:7" ht="15.75" x14ac:dyDescent="0.25">
      <c r="C14" s="4" t="s">
        <v>12</v>
      </c>
      <c r="D14" s="5">
        <v>0</v>
      </c>
      <c r="G14" s="20"/>
    </row>
    <row r="15" spans="3:7" ht="15.75" x14ac:dyDescent="0.25">
      <c r="C15" s="4"/>
      <c r="G15" s="20"/>
    </row>
    <row r="16" spans="3:7" ht="15.75" x14ac:dyDescent="0.25">
      <c r="C16" s="4" t="s">
        <v>13</v>
      </c>
      <c r="D16" s="5">
        <f>SUM(D17:D26)</f>
        <v>3311.0918080000006</v>
      </c>
      <c r="G16" s="20"/>
    </row>
    <row r="17" spans="3:7" ht="15.75" x14ac:dyDescent="0.25">
      <c r="C17" s="4" t="s">
        <v>14</v>
      </c>
      <c r="D17" s="5">
        <v>508.66528199999999</v>
      </c>
      <c r="G17" s="20"/>
    </row>
    <row r="18" spans="3:7" ht="15.75" x14ac:dyDescent="0.25">
      <c r="C18" s="4" t="s">
        <v>15</v>
      </c>
      <c r="D18" s="5">
        <v>0</v>
      </c>
      <c r="G18" s="20"/>
    </row>
    <row r="19" spans="3:7" ht="15.75" x14ac:dyDescent="0.25">
      <c r="C19" s="4" t="s">
        <v>16</v>
      </c>
      <c r="D19" s="5">
        <v>2169.8770097938677</v>
      </c>
      <c r="G19" s="20"/>
    </row>
    <row r="20" spans="3:7" ht="15.75" x14ac:dyDescent="0.25">
      <c r="C20" s="4" t="s">
        <v>17</v>
      </c>
      <c r="D20" s="5">
        <v>0</v>
      </c>
      <c r="G20" s="20"/>
    </row>
    <row r="21" spans="3:7" ht="15.75" x14ac:dyDescent="0.25">
      <c r="C21" s="4" t="s">
        <v>18</v>
      </c>
      <c r="D21" s="5">
        <v>0</v>
      </c>
      <c r="G21" s="20"/>
    </row>
    <row r="22" spans="3:7" ht="15.75" x14ac:dyDescent="0.25">
      <c r="C22" s="4" t="s">
        <v>19</v>
      </c>
      <c r="D22" s="5">
        <v>28.324680578000059</v>
      </c>
      <c r="G22" s="20"/>
    </row>
    <row r="23" spans="3:7" ht="15.75" x14ac:dyDescent="0.25">
      <c r="C23" s="4" t="s">
        <v>20</v>
      </c>
      <c r="D23" s="5">
        <v>425.45452421900251</v>
      </c>
      <c r="G23" s="20"/>
    </row>
    <row r="24" spans="3:7" ht="15.75" x14ac:dyDescent="0.25">
      <c r="C24" s="4" t="s">
        <v>21</v>
      </c>
      <c r="D24" s="5">
        <v>21.729826292000009</v>
      </c>
      <c r="G24" s="20"/>
    </row>
    <row r="25" spans="3:7" ht="15.75" x14ac:dyDescent="0.25">
      <c r="C25" s="4" t="s">
        <v>22</v>
      </c>
      <c r="D25" s="5">
        <v>335.18021137499932</v>
      </c>
      <c r="G25" s="20"/>
    </row>
    <row r="26" spans="3:7" ht="15.75" x14ac:dyDescent="0.25">
      <c r="C26" s="4" t="s">
        <v>161</v>
      </c>
      <c r="D26" s="17">
        <v>-178.139726257869</v>
      </c>
      <c r="G26" s="20"/>
    </row>
    <row r="27" spans="3:7" ht="15.75" x14ac:dyDescent="0.25">
      <c r="C27" s="4"/>
      <c r="G27" s="20"/>
    </row>
    <row r="28" spans="3:7" ht="15.75" x14ac:dyDescent="0.25">
      <c r="C28" s="4" t="s">
        <v>23</v>
      </c>
      <c r="D28" s="5">
        <f>SUM(D29:D30)</f>
        <v>0</v>
      </c>
      <c r="G28" s="20"/>
    </row>
    <row r="29" spans="3:7" ht="15.75" x14ac:dyDescent="0.25">
      <c r="C29" s="4" t="s">
        <v>24</v>
      </c>
      <c r="D29" s="5">
        <v>0</v>
      </c>
      <c r="G29" s="20"/>
    </row>
    <row r="30" spans="3:7" ht="15.75" x14ac:dyDescent="0.25">
      <c r="C30" s="4" t="s">
        <v>25</v>
      </c>
      <c r="D30" s="5">
        <v>0</v>
      </c>
      <c r="G30" s="20"/>
    </row>
    <row r="31" spans="3:7" ht="15.75" x14ac:dyDescent="0.25">
      <c r="C31" s="4"/>
      <c r="G31" s="20"/>
    </row>
    <row r="32" spans="3:7" ht="15.75" x14ac:dyDescent="0.25">
      <c r="C32" s="4" t="s">
        <v>26</v>
      </c>
      <c r="D32" s="5">
        <f>D3+D7+D11+D16</f>
        <v>3610.6710811460007</v>
      </c>
      <c r="G32" s="20"/>
    </row>
    <row r="33" spans="3:7" ht="15.75" x14ac:dyDescent="0.25">
      <c r="C33" s="4"/>
    </row>
    <row r="34" spans="3:7" ht="15.75" x14ac:dyDescent="0.25">
      <c r="C34" s="4" t="s">
        <v>27</v>
      </c>
    </row>
    <row r="35" spans="3:7" ht="15.75" x14ac:dyDescent="0.25">
      <c r="C35" s="4" t="s">
        <v>158</v>
      </c>
      <c r="D35" s="6">
        <f>(D12+D16+D30)/D42</f>
        <v>2.5000000000000001E-3</v>
      </c>
    </row>
    <row r="36" spans="3:7" ht="15.75" x14ac:dyDescent="0.25">
      <c r="C36" s="4" t="s">
        <v>154</v>
      </c>
      <c r="D36" s="6">
        <f>D32/D38</f>
        <v>2.9393905375761208E-3</v>
      </c>
    </row>
    <row r="37" spans="3:7" ht="15.75" x14ac:dyDescent="0.25">
      <c r="C37" s="4"/>
    </row>
    <row r="38" spans="3:7" ht="15.75" x14ac:dyDescent="0.25">
      <c r="C38" s="4" t="s">
        <v>28</v>
      </c>
      <c r="D38" s="5">
        <f>AVERAGE(D40,D42)</f>
        <v>1228374.0574749999</v>
      </c>
      <c r="E38" s="18"/>
      <c r="G38" s="19"/>
    </row>
    <row r="39" spans="3:7" x14ac:dyDescent="0.25">
      <c r="E39" s="18"/>
      <c r="G39" s="19"/>
    </row>
    <row r="40" spans="3:7" x14ac:dyDescent="0.25">
      <c r="C40" s="7" t="s">
        <v>29</v>
      </c>
      <c r="D40" s="5">
        <v>1132311.3917499997</v>
      </c>
      <c r="G40" s="19"/>
    </row>
    <row r="41" spans="3:7" x14ac:dyDescent="0.25">
      <c r="G41" s="19"/>
    </row>
    <row r="42" spans="3:7" x14ac:dyDescent="0.25">
      <c r="C42" s="7" t="s">
        <v>30</v>
      </c>
      <c r="D42" s="5">
        <v>1324436.7232000001</v>
      </c>
      <c r="G42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81006-50C1-4723-98A6-26CA5E8EDE3A}">
  <sheetPr codeName="גיליון5"/>
  <dimension ref="C1:E41"/>
  <sheetViews>
    <sheetView rightToLeft="1" topLeftCell="A4" workbookViewId="0"/>
  </sheetViews>
  <sheetFormatPr defaultRowHeight="15" x14ac:dyDescent="0.25"/>
  <cols>
    <col min="3" max="3" width="75.625" style="7" customWidth="1"/>
    <col min="4" max="4" width="15" style="5" bestFit="1" customWidth="1"/>
  </cols>
  <sheetData>
    <row r="1" spans="3:5" x14ac:dyDescent="0.25">
      <c r="C1" s="1" t="s">
        <v>156</v>
      </c>
      <c r="D1" s="2"/>
    </row>
    <row r="2" spans="3:5" x14ac:dyDescent="0.25">
      <c r="C2" s="3" t="s">
        <v>1</v>
      </c>
      <c r="D2" s="2" t="s">
        <v>2</v>
      </c>
    </row>
    <row r="3" spans="3:5" ht="15.75" x14ac:dyDescent="0.25">
      <c r="C3" s="4" t="s">
        <v>3</v>
      </c>
      <c r="D3" s="5">
        <f>SUM(D4:D5)</f>
        <v>1.558733908</v>
      </c>
      <c r="E3" s="5"/>
    </row>
    <row r="4" spans="3:5" ht="15.75" x14ac:dyDescent="0.25">
      <c r="C4" s="4" t="s">
        <v>4</v>
      </c>
      <c r="D4" s="5">
        <v>5.4299999999999999E-3</v>
      </c>
      <c r="E4" s="5"/>
    </row>
    <row r="5" spans="3:5" ht="15.75" x14ac:dyDescent="0.25">
      <c r="C5" s="4" t="s">
        <v>5</v>
      </c>
      <c r="D5" s="5">
        <v>1.553303908</v>
      </c>
      <c r="E5" s="5"/>
    </row>
    <row r="6" spans="3:5" ht="15.75" x14ac:dyDescent="0.25">
      <c r="C6" s="4"/>
      <c r="E6" s="5"/>
    </row>
    <row r="7" spans="3:5" ht="15.75" x14ac:dyDescent="0.25">
      <c r="C7" s="4" t="s">
        <v>6</v>
      </c>
      <c r="D7" s="5">
        <f>SUM(D8:D9)</f>
        <v>0.94</v>
      </c>
      <c r="E7" s="5"/>
    </row>
    <row r="8" spans="3:5" ht="15.75" x14ac:dyDescent="0.25">
      <c r="C8" s="4" t="s">
        <v>7</v>
      </c>
      <c r="D8" s="5">
        <v>0</v>
      </c>
      <c r="E8" s="5"/>
    </row>
    <row r="9" spans="3:5" ht="15.75" x14ac:dyDescent="0.25">
      <c r="C9" s="4" t="s">
        <v>8</v>
      </c>
      <c r="D9" s="5">
        <v>0.94</v>
      </c>
      <c r="E9" s="5"/>
    </row>
    <row r="10" spans="3:5" ht="15.75" x14ac:dyDescent="0.25">
      <c r="C10" s="4"/>
      <c r="E10" s="5"/>
    </row>
    <row r="11" spans="3:5" ht="15.75" x14ac:dyDescent="0.25">
      <c r="C11" s="4" t="s">
        <v>9</v>
      </c>
      <c r="D11" s="5">
        <f>SUM(D12:D14)</f>
        <v>0</v>
      </c>
      <c r="E11" s="5"/>
    </row>
    <row r="12" spans="3:5" ht="15.75" x14ac:dyDescent="0.25">
      <c r="C12" s="4" t="s">
        <v>10</v>
      </c>
      <c r="D12" s="5">
        <v>0</v>
      </c>
      <c r="E12" s="5"/>
    </row>
    <row r="13" spans="3:5" ht="15.75" x14ac:dyDescent="0.25">
      <c r="C13" s="4" t="s">
        <v>11</v>
      </c>
      <c r="D13" s="5">
        <v>0</v>
      </c>
      <c r="E13" s="5"/>
    </row>
    <row r="14" spans="3:5" ht="15.75" x14ac:dyDescent="0.25">
      <c r="C14" s="4" t="s">
        <v>12</v>
      </c>
      <c r="D14" s="5">
        <v>0</v>
      </c>
      <c r="E14" s="5"/>
    </row>
    <row r="15" spans="3:5" ht="15.75" x14ac:dyDescent="0.25">
      <c r="C15" s="4"/>
      <c r="E15" s="5"/>
    </row>
    <row r="16" spans="3:5" ht="15.75" x14ac:dyDescent="0.25">
      <c r="C16" s="4" t="s">
        <v>13</v>
      </c>
      <c r="D16" s="5">
        <f>SUM(D17:D25)</f>
        <v>6.6182183209999614</v>
      </c>
      <c r="E16" s="5"/>
    </row>
    <row r="17" spans="3:5" ht="15.75" x14ac:dyDescent="0.25">
      <c r="C17" s="4" t="s">
        <v>14</v>
      </c>
      <c r="D17" s="5">
        <v>0</v>
      </c>
      <c r="E17" s="5"/>
    </row>
    <row r="18" spans="3:5" ht="15.75" x14ac:dyDescent="0.25">
      <c r="C18" s="4" t="s">
        <v>15</v>
      </c>
      <c r="D18" s="5">
        <v>0</v>
      </c>
      <c r="E18" s="5"/>
    </row>
    <row r="19" spans="3:5" ht="15.75" x14ac:dyDescent="0.25">
      <c r="C19" s="4" t="s">
        <v>16</v>
      </c>
      <c r="D19" s="5">
        <v>0</v>
      </c>
      <c r="E19" s="5"/>
    </row>
    <row r="20" spans="3:5" ht="15.75" x14ac:dyDescent="0.25">
      <c r="C20" s="4" t="s">
        <v>17</v>
      </c>
      <c r="D20" s="5">
        <v>0</v>
      </c>
      <c r="E20" s="5"/>
    </row>
    <row r="21" spans="3:5" ht="15.75" x14ac:dyDescent="0.25">
      <c r="C21" s="4" t="s">
        <v>18</v>
      </c>
      <c r="D21" s="5">
        <v>0</v>
      </c>
      <c r="E21" s="5"/>
    </row>
    <row r="22" spans="3:5" ht="15.75" x14ac:dyDescent="0.25">
      <c r="C22" s="4" t="s">
        <v>19</v>
      </c>
      <c r="D22" s="5">
        <v>0.39418525100000218</v>
      </c>
      <c r="E22" s="5"/>
    </row>
    <row r="23" spans="3:5" ht="15.75" x14ac:dyDescent="0.25">
      <c r="C23" s="4" t="s">
        <v>20</v>
      </c>
      <c r="D23" s="5">
        <v>5.4231213499999589</v>
      </c>
      <c r="E23" s="5"/>
    </row>
    <row r="24" spans="3:5" ht="15.75" x14ac:dyDescent="0.25">
      <c r="C24" s="4" t="s">
        <v>21</v>
      </c>
      <c r="D24" s="5">
        <v>0</v>
      </c>
      <c r="E24" s="5"/>
    </row>
    <row r="25" spans="3:5" ht="15.75" x14ac:dyDescent="0.25">
      <c r="C25" s="4" t="s">
        <v>22</v>
      </c>
      <c r="D25" s="5">
        <v>0.80091172000000055</v>
      </c>
      <c r="E25" s="5"/>
    </row>
    <row r="26" spans="3:5" ht="15.75" x14ac:dyDescent="0.25">
      <c r="C26" s="4"/>
      <c r="E26" s="5"/>
    </row>
    <row r="27" spans="3:5" ht="15.75" x14ac:dyDescent="0.25">
      <c r="C27" s="4" t="s">
        <v>23</v>
      </c>
      <c r="D27" s="5">
        <f>SUM(D28:D29)</f>
        <v>0</v>
      </c>
      <c r="E27" s="5"/>
    </row>
    <row r="28" spans="3:5" ht="15.75" x14ac:dyDescent="0.25">
      <c r="C28" s="4" t="s">
        <v>24</v>
      </c>
      <c r="D28" s="5">
        <v>0</v>
      </c>
      <c r="E28" s="5"/>
    </row>
    <row r="29" spans="3:5" ht="15.75" x14ac:dyDescent="0.25">
      <c r="C29" s="4" t="s">
        <v>25</v>
      </c>
      <c r="D29" s="5">
        <v>0</v>
      </c>
      <c r="E29" s="5"/>
    </row>
    <row r="30" spans="3:5" ht="15.75" x14ac:dyDescent="0.25">
      <c r="C30" s="4"/>
      <c r="E30" s="5"/>
    </row>
    <row r="31" spans="3:5" ht="15.75" x14ac:dyDescent="0.25">
      <c r="C31" s="4" t="s">
        <v>26</v>
      </c>
      <c r="D31" s="5">
        <f>D3+D7+D11+D16</f>
        <v>9.1169522289999616</v>
      </c>
      <c r="E31" s="5"/>
    </row>
    <row r="32" spans="3:5" ht="15.75" x14ac:dyDescent="0.25">
      <c r="C32" s="4"/>
    </row>
    <row r="33" spans="3:4" ht="15.75" x14ac:dyDescent="0.25">
      <c r="C33" s="4" t="s">
        <v>27</v>
      </c>
    </row>
    <row r="34" spans="3:4" ht="15.75" x14ac:dyDescent="0.25">
      <c r="C34" s="4" t="s">
        <v>159</v>
      </c>
      <c r="D34" s="6">
        <f>(D12+D16+D29)/D41</f>
        <v>1.1923188154545808E-3</v>
      </c>
    </row>
    <row r="35" spans="3:4" ht="15.75" x14ac:dyDescent="0.25">
      <c r="C35" s="4" t="s">
        <v>154</v>
      </c>
      <c r="D35" s="6">
        <f>D31/D37</f>
        <v>1.5638532561886148E-3</v>
      </c>
    </row>
    <row r="36" spans="3:4" ht="15.75" x14ac:dyDescent="0.25">
      <c r="C36" s="4"/>
    </row>
    <row r="37" spans="3:4" ht="15.75" x14ac:dyDescent="0.25">
      <c r="C37" s="4" t="s">
        <v>28</v>
      </c>
      <c r="D37" s="5">
        <f>AVERAGE(D39,D41)</f>
        <v>5829.80033</v>
      </c>
    </row>
    <row r="39" spans="3:4" x14ac:dyDescent="0.25">
      <c r="C39" s="7" t="s">
        <v>29</v>
      </c>
      <c r="D39" s="5">
        <v>6108.8886899999998</v>
      </c>
    </row>
    <row r="41" spans="3:4" x14ac:dyDescent="0.25">
      <c r="C41" s="7" t="s">
        <v>30</v>
      </c>
      <c r="D41" s="5">
        <v>5550.7119699999994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C25F-467D-4F91-B509-09AF1830052C}">
  <sheetPr codeName="גיליון6"/>
  <dimension ref="C1:D41"/>
  <sheetViews>
    <sheetView rightToLeft="1" topLeftCell="A25" workbookViewId="0"/>
  </sheetViews>
  <sheetFormatPr defaultRowHeight="15" x14ac:dyDescent="0.25"/>
  <cols>
    <col min="3" max="3" width="73.125" style="7" customWidth="1"/>
    <col min="4" max="4" width="15" style="5" bestFit="1" customWidth="1"/>
  </cols>
  <sheetData>
    <row r="1" spans="3:4" x14ac:dyDescent="0.25">
      <c r="C1" s="1" t="s">
        <v>155</v>
      </c>
      <c r="D1" s="2"/>
    </row>
    <row r="2" spans="3:4" x14ac:dyDescent="0.25">
      <c r="C2" s="3" t="s">
        <v>1</v>
      </c>
      <c r="D2" s="2" t="s">
        <v>2</v>
      </c>
    </row>
    <row r="3" spans="3:4" ht="15.75" x14ac:dyDescent="0.25">
      <c r="C3" s="4" t="s">
        <v>3</v>
      </c>
      <c r="D3" s="5">
        <f>SUM(D4:D5)</f>
        <v>2.3685622699999991</v>
      </c>
    </row>
    <row r="4" spans="3:4" ht="15.75" x14ac:dyDescent="0.25">
      <c r="C4" s="4" t="s">
        <v>4</v>
      </c>
      <c r="D4" s="5">
        <v>7.5600000000000007E-3</v>
      </c>
    </row>
    <row r="5" spans="3:4" ht="15.75" x14ac:dyDescent="0.25">
      <c r="C5" s="4" t="s">
        <v>5</v>
      </c>
      <c r="D5" s="5">
        <v>2.3610022699999993</v>
      </c>
    </row>
    <row r="6" spans="3:4" ht="15.75" x14ac:dyDescent="0.25">
      <c r="C6" s="4"/>
    </row>
    <row r="7" spans="3:4" ht="15.75" x14ac:dyDescent="0.25">
      <c r="C7" s="4" t="s">
        <v>6</v>
      </c>
      <c r="D7" s="5">
        <f>SUM(D8:D9)</f>
        <v>0.85599999999999998</v>
      </c>
    </row>
    <row r="8" spans="3:4" ht="15.75" x14ac:dyDescent="0.25">
      <c r="C8" s="4" t="s">
        <v>7</v>
      </c>
      <c r="D8" s="5">
        <v>0</v>
      </c>
    </row>
    <row r="9" spans="3:4" ht="15.75" x14ac:dyDescent="0.25">
      <c r="C9" s="4" t="s">
        <v>8</v>
      </c>
      <c r="D9" s="5">
        <v>0.85599999999999998</v>
      </c>
    </row>
    <row r="10" spans="3:4" ht="15.75" x14ac:dyDescent="0.25">
      <c r="C10" s="4"/>
    </row>
    <row r="11" spans="3:4" ht="15.75" x14ac:dyDescent="0.25">
      <c r="C11" s="4" t="s">
        <v>9</v>
      </c>
      <c r="D11" s="5">
        <f>SUM(D12:D14)</f>
        <v>0</v>
      </c>
    </row>
    <row r="12" spans="3:4" ht="15.75" x14ac:dyDescent="0.25">
      <c r="C12" s="4" t="s">
        <v>10</v>
      </c>
      <c r="D12" s="5">
        <v>0</v>
      </c>
    </row>
    <row r="13" spans="3:4" ht="15.75" x14ac:dyDescent="0.25">
      <c r="C13" s="4" t="s">
        <v>11</v>
      </c>
      <c r="D13" s="5">
        <v>0</v>
      </c>
    </row>
    <row r="14" spans="3:4" ht="15.75" x14ac:dyDescent="0.25">
      <c r="C14" s="4" t="s">
        <v>12</v>
      </c>
      <c r="D14" s="5">
        <v>0</v>
      </c>
    </row>
    <row r="15" spans="3:4" ht="15.75" x14ac:dyDescent="0.25">
      <c r="C15" s="4"/>
    </row>
    <row r="16" spans="3:4" ht="15.75" x14ac:dyDescent="0.25">
      <c r="C16" s="4" t="s">
        <v>13</v>
      </c>
      <c r="D16" s="5">
        <f>SUM(D17:D25)</f>
        <v>6.7305889232000009</v>
      </c>
    </row>
    <row r="17" spans="3:4" ht="15.75" x14ac:dyDescent="0.25">
      <c r="C17" s="4" t="s">
        <v>14</v>
      </c>
      <c r="D17" s="5">
        <v>0</v>
      </c>
    </row>
    <row r="18" spans="3:4" ht="15.75" x14ac:dyDescent="0.25">
      <c r="C18" s="4" t="s">
        <v>15</v>
      </c>
      <c r="D18" s="5">
        <v>0</v>
      </c>
    </row>
    <row r="19" spans="3:4" ht="15.75" x14ac:dyDescent="0.25">
      <c r="C19" s="4" t="s">
        <v>16</v>
      </c>
      <c r="D19" s="5">
        <v>4.8178771871999997</v>
      </c>
    </row>
    <row r="20" spans="3:4" ht="15.75" x14ac:dyDescent="0.25">
      <c r="C20" s="4" t="s">
        <v>17</v>
      </c>
      <c r="D20" s="5">
        <v>0</v>
      </c>
    </row>
    <row r="21" spans="3:4" ht="15.75" x14ac:dyDescent="0.25">
      <c r="C21" s="4" t="s">
        <v>18</v>
      </c>
      <c r="D21" s="5">
        <v>0</v>
      </c>
    </row>
    <row r="22" spans="3:4" ht="15.75" x14ac:dyDescent="0.25">
      <c r="C22" s="4" t="s">
        <v>19</v>
      </c>
      <c r="D22" s="5">
        <v>1.7979389999999999E-3</v>
      </c>
    </row>
    <row r="23" spans="3:4" ht="15.75" x14ac:dyDescent="0.25">
      <c r="C23" s="4" t="s">
        <v>20</v>
      </c>
      <c r="D23" s="5">
        <v>0</v>
      </c>
    </row>
    <row r="24" spans="3:4" ht="15.75" x14ac:dyDescent="0.25">
      <c r="C24" s="4" t="s">
        <v>21</v>
      </c>
      <c r="D24" s="5">
        <v>0</v>
      </c>
    </row>
    <row r="25" spans="3:4" ht="15.75" x14ac:dyDescent="0.25">
      <c r="C25" s="4" t="s">
        <v>22</v>
      </c>
      <c r="D25" s="5">
        <v>1.9109137970000014</v>
      </c>
    </row>
    <row r="26" spans="3:4" ht="15.75" x14ac:dyDescent="0.25">
      <c r="C26" s="4"/>
    </row>
    <row r="27" spans="3:4" ht="15.75" x14ac:dyDescent="0.25">
      <c r="C27" s="4" t="s">
        <v>23</v>
      </c>
      <c r="D27" s="5">
        <f>SUM(D28:D29)</f>
        <v>0</v>
      </c>
    </row>
    <row r="28" spans="3:4" ht="15.75" x14ac:dyDescent="0.25">
      <c r="C28" s="4" t="s">
        <v>24</v>
      </c>
      <c r="D28" s="5">
        <v>0</v>
      </c>
    </row>
    <row r="29" spans="3:4" ht="15.75" x14ac:dyDescent="0.25">
      <c r="C29" s="4" t="s">
        <v>25</v>
      </c>
      <c r="D29" s="5">
        <v>0</v>
      </c>
    </row>
    <row r="30" spans="3:4" ht="15.75" x14ac:dyDescent="0.25">
      <c r="C30" s="4"/>
    </row>
    <row r="31" spans="3:4" ht="15.75" x14ac:dyDescent="0.25">
      <c r="C31" s="4" t="s">
        <v>26</v>
      </c>
      <c r="D31" s="5">
        <f>D3+D7+D11+D16</f>
        <v>9.955151193199999</v>
      </c>
    </row>
    <row r="32" spans="3:4" ht="15.75" x14ac:dyDescent="0.25">
      <c r="C32" s="4"/>
    </row>
    <row r="33" spans="3:4" ht="15.75" x14ac:dyDescent="0.25">
      <c r="C33" s="4" t="s">
        <v>27</v>
      </c>
    </row>
    <row r="34" spans="3:4" ht="15.75" x14ac:dyDescent="0.25">
      <c r="C34" s="4" t="s">
        <v>159</v>
      </c>
      <c r="D34" s="6">
        <f>(D12+D16+D29)/D41</f>
        <v>6.1999539196735368E-4</v>
      </c>
    </row>
    <row r="35" spans="3:4" ht="15.75" x14ac:dyDescent="0.25">
      <c r="C35" s="4" t="s">
        <v>154</v>
      </c>
      <c r="D35" s="6">
        <f>D31/D37</f>
        <v>8.9940568547159164E-4</v>
      </c>
    </row>
    <row r="36" spans="3:4" ht="15.75" x14ac:dyDescent="0.25">
      <c r="C36" s="4"/>
    </row>
    <row r="37" spans="3:4" ht="15.75" x14ac:dyDescent="0.25">
      <c r="C37" s="4" t="s">
        <v>28</v>
      </c>
      <c r="D37" s="5">
        <f>AVERAGE(D39,D41)</f>
        <v>11068.588240000001</v>
      </c>
    </row>
    <row r="39" spans="3:4" x14ac:dyDescent="0.25">
      <c r="C39" s="7" t="s">
        <v>29</v>
      </c>
      <c r="D39" s="5">
        <v>11281.307210000001</v>
      </c>
    </row>
    <row r="41" spans="3:4" x14ac:dyDescent="0.25">
      <c r="C41" s="7" t="s">
        <v>30</v>
      </c>
      <c r="D41" s="5">
        <v>10855.869270000003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</vt:lpstr>
      <vt:lpstr>השתלמות רופאים כללי 22238</vt:lpstr>
      <vt:lpstr> השתלמות רופאים מניות 22239</vt:lpstr>
      <vt:lpstr> השתלמות רופאים אגח ממש יש22240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Shlomo Yael</dc:creator>
  <cp:lastModifiedBy>itay</cp:lastModifiedBy>
  <dcterms:created xsi:type="dcterms:W3CDTF">2023-02-14T11:11:03Z</dcterms:created>
  <dcterms:modified xsi:type="dcterms:W3CDTF">2023-02-19T21:14:13Z</dcterms:modified>
</cp:coreProperties>
</file>